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o &amp; Shez\Favorites\Desktop\Other\Speeches\Finance Mgr 2022-23\Reports\"/>
    </mc:Choice>
  </mc:AlternateContent>
  <xr:revisionPtr revIDLastSave="0" documentId="13_ncr:1_{9EC1E684-83A3-44CF-9CF1-B664E0B418CA}" xr6:coauthVersionLast="47" xr6:coauthVersionMax="47" xr10:uidLastSave="{00000000-0000-0000-0000-000000000000}"/>
  <bookViews>
    <workbookView xWindow="-120" yWindow="-120" windowWidth="20730" windowHeight="11160" xr2:uid="{D1F24E77-00EB-4C84-81BB-E7CC2BB2B1AB}"/>
  </bookViews>
  <sheets>
    <sheet name="FPerf" sheetId="1" r:id="rId1"/>
    <sheet name="FP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  <c r="G32" i="1"/>
  <c r="G18" i="1"/>
  <c r="G22" i="1"/>
  <c r="G17" i="1"/>
  <c r="G21" i="1"/>
  <c r="G25" i="1"/>
  <c r="E26" i="1"/>
  <c r="G15" i="1"/>
  <c r="C16" i="1"/>
  <c r="C24" i="1"/>
  <c r="A26" i="1"/>
  <c r="C26" i="1" s="1"/>
  <c r="G10" i="1"/>
  <c r="G7" i="1"/>
  <c r="C9" i="1"/>
  <c r="D28" i="2"/>
  <c r="D30" i="2" s="1"/>
  <c r="A3" i="2"/>
  <c r="G26" i="1"/>
  <c r="C20" i="1"/>
  <c r="G16" i="1"/>
  <c r="C10" i="1"/>
  <c r="G9" i="1"/>
  <c r="A3" i="1"/>
  <c r="C25" i="1" l="1"/>
  <c r="B12" i="1"/>
  <c r="G20" i="1"/>
  <c r="C17" i="1"/>
  <c r="F12" i="1"/>
  <c r="C21" i="1"/>
  <c r="G24" i="1"/>
  <c r="F28" i="1"/>
  <c r="F30" i="1" s="1"/>
  <c r="F34" i="1" s="1"/>
  <c r="C8" i="1"/>
  <c r="G23" i="1"/>
  <c r="G19" i="1"/>
  <c r="B28" i="1"/>
  <c r="C22" i="1"/>
  <c r="C18" i="1"/>
  <c r="C19" i="1"/>
  <c r="C23" i="1"/>
  <c r="C7" i="1"/>
  <c r="C12" i="1" s="1"/>
  <c r="E12" i="1"/>
  <c r="E28" i="1"/>
  <c r="G8" i="1"/>
  <c r="G12" i="1" s="1"/>
  <c r="A12" i="1"/>
  <c r="C15" i="1"/>
  <c r="A28" i="1"/>
  <c r="G28" i="1" l="1"/>
  <c r="B30" i="1"/>
  <c r="B34" i="1" s="1"/>
  <c r="G30" i="1"/>
  <c r="G34" i="1" s="1"/>
  <c r="C28" i="1"/>
  <c r="C30" i="1" s="1"/>
  <c r="C34" i="1" s="1"/>
  <c r="E30" i="1"/>
  <c r="E34" i="1" s="1"/>
  <c r="B31" i="2" s="1"/>
  <c r="B33" i="2" s="1"/>
  <c r="B38" i="2" s="1"/>
  <c r="A30" i="1"/>
  <c r="A34" i="1" s="1"/>
  <c r="B29" i="2" l="1"/>
  <c r="D33" i="2" l="1"/>
  <c r="B28" i="2"/>
  <c r="B30" i="2" s="1"/>
  <c r="B39" i="2" s="1"/>
  <c r="D37" i="2"/>
  <c r="D38" i="2" s="1"/>
  <c r="D39" i="2" s="1"/>
  <c r="B22" i="2" l="1"/>
  <c r="D16" i="2" l="1"/>
  <c r="D22" i="2"/>
  <c r="D24" i="2" l="1"/>
  <c r="D40" i="2" s="1"/>
  <c r="B16" i="2"/>
  <c r="B24" i="2" s="1"/>
  <c r="B40" i="2" s="1"/>
</calcChain>
</file>

<file path=xl/sharedStrings.xml><?xml version="1.0" encoding="utf-8"?>
<sst xmlns="http://schemas.openxmlformats.org/spreadsheetml/2006/main" count="87" uniqueCount="77">
  <si>
    <t xml:space="preserve">DISTRICT 72 TOASTMASTERS </t>
  </si>
  <si>
    <t>STATEMENT OF FINANCIAL PERFORMANCE</t>
  </si>
  <si>
    <t>Actual Month</t>
  </si>
  <si>
    <t>Budget Month</t>
  </si>
  <si>
    <t>Variance Month</t>
  </si>
  <si>
    <t>Actual YTD</t>
  </si>
  <si>
    <t>Budget YTD</t>
  </si>
  <si>
    <t>Variance YTD</t>
  </si>
  <si>
    <t>Commentary Month</t>
  </si>
  <si>
    <t>$</t>
  </si>
  <si>
    <t>INCOME:</t>
  </si>
  <si>
    <t>Member Dues Allocation</t>
  </si>
  <si>
    <t>Incl budgeted revenue as not posted by TI for Sept as of 19/10/22</t>
  </si>
  <si>
    <t>Conference Revenue</t>
  </si>
  <si>
    <t>Interest Received</t>
  </si>
  <si>
    <t>Other</t>
  </si>
  <si>
    <t>District Service Charge Refund 2019-20 incl posting error</t>
  </si>
  <si>
    <t>Total Income</t>
  </si>
  <si>
    <t>EXPENDITURE:</t>
  </si>
  <si>
    <t>Recognition</t>
  </si>
  <si>
    <t>Club Growth</t>
  </si>
  <si>
    <t>Marketing Outside</t>
  </si>
  <si>
    <t>Public Relations</t>
  </si>
  <si>
    <t>Facebook</t>
  </si>
  <si>
    <t>Website hosting</t>
  </si>
  <si>
    <t>Education &amp; Training</t>
  </si>
  <si>
    <t>Living Springs Planning weekend venue hire</t>
  </si>
  <si>
    <t>Speech Contests</t>
  </si>
  <si>
    <t>Administration</t>
  </si>
  <si>
    <t>Zoom</t>
  </si>
  <si>
    <t>Audit Letter</t>
  </si>
  <si>
    <t>Food &amp; Meals</t>
  </si>
  <si>
    <t>Living Springs July</t>
  </si>
  <si>
    <t>District Director handover</t>
  </si>
  <si>
    <t>Travel</t>
  </si>
  <si>
    <t>Mileage Living Springs July</t>
  </si>
  <si>
    <t>Glen Dunedin June &amp; Living Springs July, Catrin DOT June</t>
  </si>
  <si>
    <t>Lodging</t>
  </si>
  <si>
    <t>TI Allocation</t>
  </si>
  <si>
    <t>Incl budgeted allocation as not posted by TI for Sept as of 19/10/22</t>
  </si>
  <si>
    <t>.</t>
  </si>
  <si>
    <t>Total Expenditure</t>
  </si>
  <si>
    <t>Profit/Loss</t>
  </si>
  <si>
    <t>Prior Period Adjustment</t>
  </si>
  <si>
    <t>District Reserve Year End adjustment 2021-22</t>
  </si>
  <si>
    <t>PROFIT/LOSS</t>
  </si>
  <si>
    <t>STATEMENT OF FINANCIAL POSITION</t>
  </si>
  <si>
    <t>ASSETS:</t>
  </si>
  <si>
    <t>BNZ - 02 Current Account</t>
  </si>
  <si>
    <t>BNZ - 04 Conference Account Sth Island</t>
  </si>
  <si>
    <t>BNZ - 05 Conference Account Nth Island</t>
  </si>
  <si>
    <t>Sundry Debtors</t>
  </si>
  <si>
    <t>Prepayments</t>
  </si>
  <si>
    <t>Other Receivables</t>
  </si>
  <si>
    <t>District Reserve</t>
  </si>
  <si>
    <t>Fixed Assets</t>
  </si>
  <si>
    <t>Total Assets</t>
  </si>
  <si>
    <t>LIABILITIES:</t>
  </si>
  <si>
    <t>Accounts Payable</t>
  </si>
  <si>
    <t>Accrued Expenses</t>
  </si>
  <si>
    <t>Total Liabilities</t>
  </si>
  <si>
    <t>NET ASSETS</t>
  </si>
  <si>
    <t>EQUITY</t>
  </si>
  <si>
    <t>Represented by:</t>
  </si>
  <si>
    <t>Opening Balance Equity</t>
  </si>
  <si>
    <t>Opening Balance Translation</t>
  </si>
  <si>
    <t>District Reserve adjustment</t>
  </si>
  <si>
    <t>Closing Balance Equity</t>
  </si>
  <si>
    <t>Accrual adjustment</t>
  </si>
  <si>
    <t>Forex gain/loss direct</t>
  </si>
  <si>
    <t>Forex Translation gain/loss</t>
  </si>
  <si>
    <t>Current Year Profit/Loss</t>
  </si>
  <si>
    <t>Opening Balance</t>
  </si>
  <si>
    <t>Commentary Year-to-date</t>
  </si>
  <si>
    <t>Underspent $3k</t>
  </si>
  <si>
    <t>Income down $3.5k</t>
  </si>
  <si>
    <t>Reduced income offset by underspend makes us near 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</si>
</sst>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0" borderId="0" xfId="0" applyFont="1"/>
    <xf numFmtId="0" fontId="4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2" fillId="0" borderId="0" xfId="0" applyFont="1"/>
    <xf numFmtId="4" fontId="3" fillId="3" borderId="0" xfId="0" applyNumberFormat="1" applyFont="1" applyFill="1"/>
    <xf numFmtId="4" fontId="3" fillId="4" borderId="0" xfId="0" applyNumberFormat="1" applyFont="1" applyFill="1"/>
    <xf numFmtId="0" fontId="7" fillId="0" borderId="0" xfId="0" applyFont="1"/>
    <xf numFmtId="0" fontId="8" fillId="0" borderId="0" xfId="0" applyFont="1"/>
    <xf numFmtId="4" fontId="3" fillId="0" borderId="0" xfId="0" applyNumberFormat="1" applyFont="1"/>
    <xf numFmtId="4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4" fontId="3" fillId="0" borderId="0" xfId="0" applyNumberFormat="1" applyFont="1"/>
    <xf numFmtId="0" fontId="0" fillId="0" borderId="0" xfId="0"/>
    <xf numFmtId="15" fontId="3" fillId="0" borderId="0" xfId="0" applyNumberFormat="1" applyFont="1"/>
    <xf numFmtId="0" fontId="4" fillId="0" borderId="0" xfId="0" applyFont="1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43" fontId="10" fillId="0" borderId="0" xfId="0" applyNumberFormat="1" applyFont="1"/>
    <xf numFmtId="43" fontId="7" fillId="0" borderId="0" xfId="0" applyNumberFormat="1" applyFont="1"/>
    <xf numFmtId="43" fontId="3" fillId="0" borderId="4" xfId="1" applyFont="1" applyBorder="1"/>
    <xf numFmtId="43" fontId="3" fillId="0" borderId="4" xfId="0" applyNumberFormat="1" applyFont="1" applyBorder="1"/>
    <xf numFmtId="43" fontId="1" fillId="0" borderId="0" xfId="1" applyFont="1" applyBorder="1"/>
    <xf numFmtId="0" fontId="10" fillId="0" borderId="0" xfId="0" applyFont="1"/>
    <xf numFmtId="164" fontId="2" fillId="0" borderId="0" xfId="0" applyNumberFormat="1" applyFont="1"/>
    <xf numFmtId="0" fontId="0" fillId="0" borderId="0" xfId="0" applyFont="1"/>
    <xf numFmtId="3" fontId="0" fillId="3" borderId="0" xfId="0" applyNumberFormat="1" applyFill="1"/>
    <xf numFmtId="3" fontId="0" fillId="4" borderId="0" xfId="0" applyNumberFormat="1" applyFill="1"/>
    <xf numFmtId="3" fontId="3" fillId="3" borderId="1" xfId="0" applyNumberFormat="1" applyFont="1" applyFill="1" applyBorder="1"/>
    <xf numFmtId="3" fontId="3" fillId="4" borderId="1" xfId="0" applyNumberFormat="1" applyFont="1" applyFill="1" applyBorder="1"/>
    <xf numFmtId="3" fontId="3" fillId="3" borderId="0" xfId="0" applyNumberFormat="1" applyFont="1" applyFill="1"/>
    <xf numFmtId="3" fontId="3" fillId="3" borderId="2" xfId="0" applyNumberFormat="1" applyFont="1" applyFill="1" applyBorder="1"/>
    <xf numFmtId="3" fontId="3" fillId="4" borderId="2" xfId="0" applyNumberFormat="1" applyFont="1" applyFill="1" applyBorder="1"/>
    <xf numFmtId="3" fontId="0" fillId="5" borderId="0" xfId="0" applyNumberFormat="1" applyFill="1"/>
    <xf numFmtId="3" fontId="3" fillId="5" borderId="1" xfId="0" applyNumberFormat="1" applyFont="1" applyFill="1" applyBorder="1"/>
    <xf numFmtId="3" fontId="3" fillId="5" borderId="0" xfId="0" applyNumberFormat="1" applyFont="1" applyFill="1"/>
    <xf numFmtId="3" fontId="3" fillId="5" borderId="2" xfId="0" applyNumberFormat="1" applyFont="1" applyFill="1" applyBorder="1"/>
    <xf numFmtId="164" fontId="3" fillId="0" borderId="0" xfId="0" applyNumberFormat="1" applyFont="1" applyBorder="1"/>
    <xf numFmtId="165" fontId="0" fillId="0" borderId="0" xfId="0" applyNumberFormat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5" fontId="1" fillId="0" borderId="0" xfId="1" applyNumberFormat="1" applyFont="1"/>
    <xf numFmtId="165" fontId="1" fillId="0" borderId="3" xfId="1" applyNumberFormat="1" applyFont="1" applyBorder="1"/>
    <xf numFmtId="165" fontId="3" fillId="0" borderId="0" xfId="1" applyNumberFormat="1" applyFont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1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0" fillId="0" borderId="0" xfId="0" applyNumberFormat="1" applyFont="1"/>
    <xf numFmtId="165" fontId="0" fillId="0" borderId="3" xfId="0" applyNumberFormat="1" applyFont="1" applyBorder="1"/>
    <xf numFmtId="165" fontId="0" fillId="0" borderId="3" xfId="0" applyNumberFormat="1" applyBorder="1"/>
    <xf numFmtId="165" fontId="0" fillId="0" borderId="1" xfId="0" applyNumberFormat="1" applyBorder="1"/>
    <xf numFmtId="165" fontId="0" fillId="5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65" fontId="3" fillId="4" borderId="1" xfId="0" applyNumberFormat="1" applyFont="1" applyFill="1" applyBorder="1"/>
    <xf numFmtId="3" fontId="3" fillId="5" borderId="0" xfId="0" applyNumberFormat="1" applyFont="1" applyFill="1" applyBorder="1"/>
    <xf numFmtId="3" fontId="3" fillId="3" borderId="0" xfId="0" applyNumberFormat="1" applyFont="1" applyFill="1" applyBorder="1"/>
    <xf numFmtId="3" fontId="3" fillId="4" borderId="0" xfId="0" applyNumberFormat="1" applyFont="1" applyFill="1" applyBorder="1"/>
    <xf numFmtId="3" fontId="0" fillId="4" borderId="1" xfId="0" applyNumberFormat="1" applyFill="1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72%20Accounts%202022-23%20-%20Sept22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erf"/>
      <sheetName val="FPos"/>
      <sheetName val="Expenses"/>
      <sheetName val="Income"/>
      <sheetName val="Period"/>
      <sheetName val="Budget"/>
      <sheetName val="Journals"/>
      <sheetName val="Bank download"/>
      <sheetName val="Codes"/>
      <sheetName val="Chart of accounts"/>
      <sheetName val="TbalSept"/>
      <sheetName val="LY Accs"/>
      <sheetName val="Bank Rec 02"/>
      <sheetName val="Bank Rec 04"/>
      <sheetName val="Bank Rec 05"/>
      <sheetName val="Accounts Receivable"/>
      <sheetName val="Other Receivables"/>
      <sheetName val="Prepayments"/>
      <sheetName val="District Reserve"/>
      <sheetName val="Accounts Payable"/>
      <sheetName val="Accrued Exps"/>
      <sheetName val="DSC Unrefunded"/>
    </sheetNames>
    <sheetDataSet>
      <sheetData sheetId="0">
        <row r="26">
          <cell r="A26">
            <v>0</v>
          </cell>
          <cell r="E26">
            <v>0</v>
          </cell>
        </row>
      </sheetData>
      <sheetData sheetId="1"/>
      <sheetData sheetId="2"/>
      <sheetData sheetId="3"/>
      <sheetData sheetId="4">
        <row r="4">
          <cell r="A4" t="str">
            <v>SEPTEMBER 22</v>
          </cell>
        </row>
        <row r="9">
          <cell r="A9" t="str">
            <v>AS AT 30TH SEPTEMBER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2B88-82E5-4A6F-9672-1D8C72C30BDA}">
  <dimension ref="A1:J46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34" sqref="G34"/>
    </sheetView>
  </sheetViews>
  <sheetFormatPr defaultRowHeight="15" x14ac:dyDescent="0.25"/>
  <cols>
    <col min="1" max="1" width="13.5703125" customWidth="1"/>
    <col min="2" max="2" width="13.140625" customWidth="1"/>
    <col min="3" max="3" width="12.42578125" customWidth="1"/>
    <col min="4" max="4" width="31.85546875" customWidth="1"/>
    <col min="5" max="7" width="13.28515625" style="19" customWidth="1"/>
    <col min="8" max="8" width="3" customWidth="1"/>
    <col min="9" max="9" width="33.5703125" customWidth="1"/>
    <col min="10" max="10" width="35" customWidth="1"/>
  </cols>
  <sheetData>
    <row r="1" spans="1:10" x14ac:dyDescent="0.25">
      <c r="A1" s="72" t="s">
        <v>0</v>
      </c>
      <c r="B1" s="72"/>
      <c r="C1" s="72"/>
      <c r="D1" s="72"/>
      <c r="E1" s="72"/>
      <c r="F1" s="72"/>
      <c r="G1" s="72"/>
    </row>
    <row r="2" spans="1:10" x14ac:dyDescent="0.25">
      <c r="A2" s="72" t="s">
        <v>1</v>
      </c>
      <c r="B2" s="72"/>
      <c r="C2" s="72"/>
      <c r="D2" s="72"/>
      <c r="E2" s="72"/>
      <c r="F2" s="72"/>
      <c r="G2" s="72"/>
    </row>
    <row r="3" spans="1:10" x14ac:dyDescent="0.25">
      <c r="A3" s="73" t="str">
        <f>[1]Period!A4</f>
        <v>SEPTEMBER 22</v>
      </c>
      <c r="B3" s="72"/>
      <c r="C3" s="72"/>
      <c r="D3" s="72"/>
      <c r="E3" s="72"/>
      <c r="F3" s="72"/>
      <c r="G3" s="72"/>
    </row>
    <row r="4" spans="1:10" ht="7.5" customHeight="1" x14ac:dyDescent="0.25">
      <c r="A4" s="1"/>
      <c r="B4" s="1"/>
      <c r="C4" s="1"/>
      <c r="D4" s="1"/>
      <c r="E4" s="1"/>
      <c r="F4" s="1"/>
      <c r="G4" s="1"/>
    </row>
    <row r="5" spans="1:10" ht="30" x14ac:dyDescent="0.25">
      <c r="A5" s="5" t="s">
        <v>2</v>
      </c>
      <c r="B5" s="2" t="s">
        <v>3</v>
      </c>
      <c r="C5" s="3" t="s">
        <v>4</v>
      </c>
      <c r="D5" s="4"/>
      <c r="E5" s="5" t="s">
        <v>5</v>
      </c>
      <c r="F5" s="6" t="s">
        <v>6</v>
      </c>
      <c r="G5" s="7" t="s">
        <v>7</v>
      </c>
      <c r="I5" s="8" t="s">
        <v>8</v>
      </c>
      <c r="J5" s="8" t="s">
        <v>73</v>
      </c>
    </row>
    <row r="6" spans="1:10" x14ac:dyDescent="0.25">
      <c r="A6" s="5" t="s">
        <v>9</v>
      </c>
      <c r="B6" s="6" t="s">
        <v>9</v>
      </c>
      <c r="C6" s="7" t="s">
        <v>9</v>
      </c>
      <c r="D6" s="4" t="s">
        <v>10</v>
      </c>
      <c r="E6" s="5" t="s">
        <v>9</v>
      </c>
      <c r="F6" s="6" t="s">
        <v>9</v>
      </c>
      <c r="G6" s="7" t="s">
        <v>9</v>
      </c>
    </row>
    <row r="7" spans="1:10" ht="30" x14ac:dyDescent="0.25">
      <c r="A7" s="42">
        <v>23881.95</v>
      </c>
      <c r="B7" s="35">
        <v>23881.95</v>
      </c>
      <c r="C7" s="65">
        <f>A7-B7</f>
        <v>0</v>
      </c>
      <c r="D7" s="9" t="s">
        <v>11</v>
      </c>
      <c r="E7" s="42">
        <v>25600.600000000002</v>
      </c>
      <c r="F7" s="35">
        <v>25690.34</v>
      </c>
      <c r="G7" s="36">
        <f>E7-F7</f>
        <v>-89.739999999997963</v>
      </c>
      <c r="I7" s="10" t="s">
        <v>12</v>
      </c>
      <c r="J7" s="10"/>
    </row>
    <row r="8" spans="1:10" x14ac:dyDescent="0.25">
      <c r="A8" s="63">
        <v>0</v>
      </c>
      <c r="B8" s="64">
        <v>0</v>
      </c>
      <c r="C8" s="65">
        <f t="shared" ref="C8:C10" si="0">A8-B8</f>
        <v>0</v>
      </c>
      <c r="D8" s="9" t="s">
        <v>13</v>
      </c>
      <c r="E8" s="63">
        <v>0</v>
      </c>
      <c r="F8" s="64">
        <v>0</v>
      </c>
      <c r="G8" s="65">
        <f t="shared" ref="G8:G10" si="1">E8-F8</f>
        <v>0</v>
      </c>
    </row>
    <row r="9" spans="1:10" x14ac:dyDescent="0.25">
      <c r="A9" s="63">
        <v>0</v>
      </c>
      <c r="B9" s="64"/>
      <c r="C9" s="65">
        <f t="shared" si="0"/>
        <v>0</v>
      </c>
      <c r="D9" s="9" t="s">
        <v>14</v>
      </c>
      <c r="E9" s="42">
        <v>6.59</v>
      </c>
      <c r="F9" s="35"/>
      <c r="G9" s="36">
        <f t="shared" si="1"/>
        <v>6.59</v>
      </c>
    </row>
    <row r="10" spans="1:10" ht="30" x14ac:dyDescent="0.25">
      <c r="A10" s="63">
        <v>0</v>
      </c>
      <c r="B10" s="64"/>
      <c r="C10" s="65">
        <f t="shared" si="0"/>
        <v>0</v>
      </c>
      <c r="D10" s="9" t="s">
        <v>15</v>
      </c>
      <c r="E10" s="42">
        <v>-3467.3599999999997</v>
      </c>
      <c r="F10" s="35"/>
      <c r="G10" s="36">
        <f t="shared" si="1"/>
        <v>-3467.3599999999997</v>
      </c>
      <c r="J10" s="10" t="s">
        <v>16</v>
      </c>
    </row>
    <row r="11" spans="1:10" ht="8.25" customHeight="1" x14ac:dyDescent="0.25">
      <c r="A11" s="42"/>
      <c r="B11" s="35"/>
      <c r="C11" s="36"/>
      <c r="D11" s="9"/>
      <c r="E11" s="42"/>
      <c r="F11" s="35"/>
      <c r="G11" s="36"/>
    </row>
    <row r="12" spans="1:10" x14ac:dyDescent="0.25">
      <c r="A12" s="43">
        <f>SUM(A7:A11)</f>
        <v>23881.95</v>
      </c>
      <c r="B12" s="37">
        <f>SUM(B7:B11)</f>
        <v>23881.95</v>
      </c>
      <c r="C12" s="66">
        <f>SUM(C7:C11)</f>
        <v>0</v>
      </c>
      <c r="D12" s="4" t="s">
        <v>17</v>
      </c>
      <c r="E12" s="43">
        <f>SUM(E7:E11)</f>
        <v>22139.83</v>
      </c>
      <c r="F12" s="37">
        <f>SUM(F7:F11)</f>
        <v>25690.34</v>
      </c>
      <c r="G12" s="38">
        <f>SUM(G7:G11)</f>
        <v>-3550.5099999999975</v>
      </c>
      <c r="H12" s="46"/>
      <c r="J12" s="8" t="s">
        <v>75</v>
      </c>
    </row>
    <row r="13" spans="1:10" x14ac:dyDescent="0.25">
      <c r="A13" s="42"/>
      <c r="B13" s="35"/>
      <c r="C13" s="36"/>
      <c r="E13" s="42"/>
      <c r="F13" s="35"/>
      <c r="G13" s="36"/>
    </row>
    <row r="14" spans="1:10" x14ac:dyDescent="0.25">
      <c r="A14" s="42"/>
      <c r="B14" s="35"/>
      <c r="C14" s="36"/>
      <c r="D14" s="11" t="s">
        <v>18</v>
      </c>
      <c r="E14" s="42"/>
      <c r="F14" s="35"/>
      <c r="G14" s="36"/>
    </row>
    <row r="15" spans="1:10" x14ac:dyDescent="0.25">
      <c r="A15" s="63">
        <v>0</v>
      </c>
      <c r="B15" s="64">
        <v>0</v>
      </c>
      <c r="C15" s="65">
        <f t="shared" ref="C15:C26" si="2">A15-B15</f>
        <v>0</v>
      </c>
      <c r="D15" s="12" t="s">
        <v>19</v>
      </c>
      <c r="E15" s="63">
        <v>0</v>
      </c>
      <c r="F15" s="64">
        <v>0</v>
      </c>
      <c r="G15" s="65">
        <f t="shared" ref="G15:G26" si="3">E15-F15</f>
        <v>0</v>
      </c>
    </row>
    <row r="16" spans="1:10" x14ac:dyDescent="0.25">
      <c r="A16" s="63">
        <v>0</v>
      </c>
      <c r="B16" s="35">
        <v>1400</v>
      </c>
      <c r="C16" s="36">
        <f t="shared" si="2"/>
        <v>-1400</v>
      </c>
      <c r="D16" s="12" t="s">
        <v>20</v>
      </c>
      <c r="E16" s="63">
        <v>0</v>
      </c>
      <c r="F16" s="35">
        <v>1400</v>
      </c>
      <c r="G16" s="36">
        <f t="shared" si="3"/>
        <v>-1400</v>
      </c>
    </row>
    <row r="17" spans="1:10" x14ac:dyDescent="0.25">
      <c r="A17" s="63">
        <v>0</v>
      </c>
      <c r="B17" s="35">
        <v>150</v>
      </c>
      <c r="C17" s="36">
        <f t="shared" si="2"/>
        <v>-150</v>
      </c>
      <c r="D17" s="12" t="s">
        <v>21</v>
      </c>
      <c r="E17" s="42">
        <v>6.86</v>
      </c>
      <c r="F17" s="35">
        <v>150</v>
      </c>
      <c r="G17" s="36">
        <f t="shared" si="3"/>
        <v>-143.13999999999999</v>
      </c>
    </row>
    <row r="18" spans="1:10" x14ac:dyDescent="0.25">
      <c r="A18" s="42">
        <v>250</v>
      </c>
      <c r="B18" s="35">
        <v>400</v>
      </c>
      <c r="C18" s="36">
        <f t="shared" si="2"/>
        <v>-150</v>
      </c>
      <c r="D18" s="12" t="s">
        <v>22</v>
      </c>
      <c r="E18" s="42">
        <v>958</v>
      </c>
      <c r="F18" s="35">
        <v>1600</v>
      </c>
      <c r="G18" s="36">
        <f t="shared" si="3"/>
        <v>-642</v>
      </c>
      <c r="I18" t="s">
        <v>23</v>
      </c>
      <c r="J18" t="s">
        <v>24</v>
      </c>
    </row>
    <row r="19" spans="1:10" ht="30" x14ac:dyDescent="0.25">
      <c r="A19" s="63">
        <v>0</v>
      </c>
      <c r="B19" s="35">
        <v>1560</v>
      </c>
      <c r="C19" s="36">
        <f t="shared" si="2"/>
        <v>-1560</v>
      </c>
      <c r="D19" s="12" t="s">
        <v>25</v>
      </c>
      <c r="E19" s="42">
        <v>743.47</v>
      </c>
      <c r="F19" s="35">
        <v>2010</v>
      </c>
      <c r="G19" s="36">
        <f t="shared" si="3"/>
        <v>-1266.53</v>
      </c>
      <c r="J19" s="10" t="s">
        <v>26</v>
      </c>
    </row>
    <row r="20" spans="1:10" x14ac:dyDescent="0.25">
      <c r="A20" s="63">
        <v>0</v>
      </c>
      <c r="B20" s="64">
        <v>0</v>
      </c>
      <c r="C20" s="65">
        <f t="shared" si="2"/>
        <v>0</v>
      </c>
      <c r="D20" s="12" t="s">
        <v>27</v>
      </c>
      <c r="E20" s="63">
        <v>0</v>
      </c>
      <c r="F20" s="64">
        <v>0</v>
      </c>
      <c r="G20" s="65">
        <f t="shared" si="3"/>
        <v>0</v>
      </c>
    </row>
    <row r="21" spans="1:10" x14ac:dyDescent="0.25">
      <c r="A21" s="42">
        <v>260.52999999999997</v>
      </c>
      <c r="B21" s="35">
        <v>350</v>
      </c>
      <c r="C21" s="36">
        <f t="shared" si="2"/>
        <v>-89.470000000000027</v>
      </c>
      <c r="D21" s="12" t="s">
        <v>28</v>
      </c>
      <c r="E21" s="42">
        <v>300.52999999999997</v>
      </c>
      <c r="F21" s="35">
        <v>1000</v>
      </c>
      <c r="G21" s="36">
        <f t="shared" si="3"/>
        <v>-699.47</v>
      </c>
      <c r="I21" t="s">
        <v>29</v>
      </c>
      <c r="J21" t="s">
        <v>30</v>
      </c>
    </row>
    <row r="22" spans="1:10" x14ac:dyDescent="0.25">
      <c r="A22" s="42">
        <v>128.19</v>
      </c>
      <c r="B22" s="64">
        <v>0</v>
      </c>
      <c r="C22" s="36">
        <f t="shared" si="2"/>
        <v>128.19</v>
      </c>
      <c r="D22" s="12" t="s">
        <v>31</v>
      </c>
      <c r="E22" s="42">
        <v>170.76</v>
      </c>
      <c r="F22" s="35">
        <v>150</v>
      </c>
      <c r="G22" s="36">
        <f t="shared" si="3"/>
        <v>20.759999999999991</v>
      </c>
      <c r="I22" t="s">
        <v>32</v>
      </c>
      <c r="J22" t="s">
        <v>33</v>
      </c>
    </row>
    <row r="23" spans="1:10" ht="30" x14ac:dyDescent="0.25">
      <c r="A23" s="42">
        <v>286.8</v>
      </c>
      <c r="B23" s="64">
        <v>0</v>
      </c>
      <c r="C23" s="36">
        <f t="shared" si="2"/>
        <v>286.8</v>
      </c>
      <c r="D23" s="12" t="s">
        <v>34</v>
      </c>
      <c r="E23" s="42">
        <v>1059.2000000000003</v>
      </c>
      <c r="F23" s="64">
        <v>0</v>
      </c>
      <c r="G23" s="36">
        <f t="shared" si="3"/>
        <v>1059.2000000000003</v>
      </c>
      <c r="I23" t="s">
        <v>35</v>
      </c>
      <c r="J23" s="10" t="s">
        <v>36</v>
      </c>
    </row>
    <row r="24" spans="1:10" x14ac:dyDescent="0.25">
      <c r="A24" s="63">
        <v>0</v>
      </c>
      <c r="B24" s="64">
        <v>0</v>
      </c>
      <c r="C24" s="65">
        <f t="shared" si="2"/>
        <v>0</v>
      </c>
      <c r="D24" s="12" t="s">
        <v>37</v>
      </c>
      <c r="E24" s="63">
        <v>0</v>
      </c>
      <c r="F24" s="64">
        <v>0</v>
      </c>
      <c r="G24" s="65">
        <f t="shared" si="3"/>
        <v>0</v>
      </c>
    </row>
    <row r="25" spans="1:10" ht="30" x14ac:dyDescent="0.25">
      <c r="A25" s="42">
        <v>243.92</v>
      </c>
      <c r="B25" s="35">
        <v>243.92</v>
      </c>
      <c r="C25" s="65">
        <f t="shared" si="2"/>
        <v>0</v>
      </c>
      <c r="D25" s="12" t="s">
        <v>38</v>
      </c>
      <c r="E25" s="42">
        <v>734.13</v>
      </c>
      <c r="F25" s="35">
        <v>731.76</v>
      </c>
      <c r="G25" s="36">
        <f t="shared" si="3"/>
        <v>2.3700000000000045</v>
      </c>
      <c r="I25" s="10" t="s">
        <v>39</v>
      </c>
      <c r="J25" s="10"/>
    </row>
    <row r="26" spans="1:10" hidden="1" x14ac:dyDescent="0.25">
      <c r="A26" s="42">
        <f>[1]FPerf!$A26</f>
        <v>0</v>
      </c>
      <c r="B26" s="35"/>
      <c r="C26" s="36">
        <f t="shared" si="2"/>
        <v>0</v>
      </c>
      <c r="D26" s="12" t="s">
        <v>15</v>
      </c>
      <c r="E26" s="42">
        <f>[1]FPerf!$E26</f>
        <v>0</v>
      </c>
      <c r="F26" s="35"/>
      <c r="G26" s="36">
        <f t="shared" si="3"/>
        <v>0</v>
      </c>
    </row>
    <row r="27" spans="1:10" ht="8.25" customHeight="1" x14ac:dyDescent="0.25">
      <c r="A27" s="42" t="s">
        <v>40</v>
      </c>
      <c r="B27" s="35"/>
      <c r="C27" s="36"/>
      <c r="D27" s="12"/>
      <c r="E27" s="42"/>
      <c r="F27" s="35"/>
      <c r="G27" s="36"/>
    </row>
    <row r="28" spans="1:10" x14ac:dyDescent="0.25">
      <c r="A28" s="43">
        <f>SUM(A15:A27)</f>
        <v>1169.44</v>
      </c>
      <c r="B28" s="37">
        <f>SUM(B15:B27)</f>
        <v>4103.92</v>
      </c>
      <c r="C28" s="38">
        <f>SUM(C15:C27)</f>
        <v>-2934.48</v>
      </c>
      <c r="D28" s="11" t="s">
        <v>41</v>
      </c>
      <c r="E28" s="43">
        <f>SUM(E15:E27)</f>
        <v>3972.9500000000003</v>
      </c>
      <c r="F28" s="37">
        <f t="shared" ref="F28:G28" si="4">SUM(F15:F27)</f>
        <v>7041.76</v>
      </c>
      <c r="G28" s="38">
        <f t="shared" si="4"/>
        <v>-3068.81</v>
      </c>
      <c r="J28" s="8" t="s">
        <v>74</v>
      </c>
    </row>
    <row r="29" spans="1:10" ht="6.75" customHeight="1" x14ac:dyDescent="0.25">
      <c r="A29" s="43"/>
      <c r="B29" s="37"/>
      <c r="C29" s="38"/>
      <c r="D29" s="8"/>
      <c r="E29" s="43"/>
      <c r="F29" s="37"/>
      <c r="G29" s="70"/>
    </row>
    <row r="30" spans="1:10" x14ac:dyDescent="0.25">
      <c r="A30" s="67">
        <f>A12-A28</f>
        <v>22712.510000000002</v>
      </c>
      <c r="B30" s="68">
        <f>B12-B28</f>
        <v>19778.03</v>
      </c>
      <c r="C30" s="69">
        <f>C12-C28</f>
        <v>2934.48</v>
      </c>
      <c r="D30" s="8" t="s">
        <v>42</v>
      </c>
      <c r="E30" s="67">
        <f>E12-E28</f>
        <v>18166.88</v>
      </c>
      <c r="F30" s="68">
        <f>F12-F28</f>
        <v>18648.580000000002</v>
      </c>
      <c r="G30" s="69">
        <f>G12-G28</f>
        <v>-481.69999999999754</v>
      </c>
    </row>
    <row r="31" spans="1:10" s="15" customFormat="1" ht="6.75" customHeight="1" x14ac:dyDescent="0.25">
      <c r="A31" s="44"/>
      <c r="B31" s="13"/>
      <c r="C31" s="14"/>
      <c r="D31" s="8"/>
      <c r="E31" s="44"/>
      <c r="F31" s="39"/>
      <c r="G31" s="36"/>
    </row>
    <row r="32" spans="1:10" ht="28.5" customHeight="1" x14ac:dyDescent="0.25">
      <c r="A32" s="42"/>
      <c r="B32" s="13"/>
      <c r="C32" s="14"/>
      <c r="D32" t="s">
        <v>43</v>
      </c>
      <c r="E32" s="42">
        <v>340.15</v>
      </c>
      <c r="F32" s="39"/>
      <c r="G32" s="36">
        <f t="shared" ref="G32" si="5">E32-F32</f>
        <v>340.15</v>
      </c>
      <c r="J32" s="10" t="s">
        <v>44</v>
      </c>
    </row>
    <row r="33" spans="1:10" ht="6" customHeight="1" x14ac:dyDescent="0.25">
      <c r="A33" s="42"/>
      <c r="B33" s="13"/>
      <c r="C33" s="14"/>
      <c r="E33" s="42"/>
      <c r="F33" s="39"/>
      <c r="G33" s="36"/>
    </row>
    <row r="34" spans="1:10" ht="34.5" customHeight="1" thickBot="1" x14ac:dyDescent="0.3">
      <c r="A34" s="45">
        <f>A30+A32</f>
        <v>22712.510000000002</v>
      </c>
      <c r="B34" s="40">
        <f t="shared" ref="B34:C34" si="6">B30+B32</f>
        <v>19778.03</v>
      </c>
      <c r="C34" s="41">
        <f t="shared" si="6"/>
        <v>2934.48</v>
      </c>
      <c r="D34" s="16" t="s">
        <v>45</v>
      </c>
      <c r="E34" s="45">
        <f>E30+E32</f>
        <v>18507.030000000002</v>
      </c>
      <c r="F34" s="40">
        <f>F30+F32</f>
        <v>18648.580000000002</v>
      </c>
      <c r="G34" s="41">
        <f>G30+G32</f>
        <v>-141.54999999999757</v>
      </c>
      <c r="J34" s="71" t="s">
        <v>76</v>
      </c>
    </row>
    <row r="35" spans="1:10" ht="15.75" thickTop="1" x14ac:dyDescent="0.25">
      <c r="A35" s="17"/>
      <c r="B35" s="17"/>
      <c r="C35" s="17"/>
      <c r="D35" s="8"/>
      <c r="E35" s="18"/>
      <c r="F35" s="17"/>
      <c r="G35" s="17"/>
    </row>
    <row r="36" spans="1:10" x14ac:dyDescent="0.25">
      <c r="A36" s="19"/>
      <c r="B36" s="19"/>
      <c r="C36" s="19"/>
      <c r="E36" s="18"/>
      <c r="F36" s="18"/>
      <c r="G36" s="18"/>
    </row>
    <row r="37" spans="1:10" x14ac:dyDescent="0.25">
      <c r="A37" s="20"/>
      <c r="B37" s="20"/>
      <c r="C37" s="20"/>
      <c r="D37" s="21"/>
      <c r="E37" s="18"/>
      <c r="F37" s="17"/>
      <c r="G37" s="17"/>
    </row>
    <row r="38" spans="1:10" x14ac:dyDescent="0.25">
      <c r="A38" s="19"/>
      <c r="B38" s="19"/>
      <c r="C38" s="19"/>
      <c r="E38" s="18"/>
      <c r="F38" s="18"/>
      <c r="G38" s="18"/>
    </row>
    <row r="39" spans="1:10" x14ac:dyDescent="0.25">
      <c r="A39" s="19"/>
      <c r="B39" s="19"/>
      <c r="C39" s="19"/>
      <c r="E39" s="18"/>
      <c r="F39" s="18"/>
      <c r="G39" s="18"/>
    </row>
    <row r="40" spans="1:10" x14ac:dyDescent="0.25">
      <c r="A40" s="19"/>
      <c r="B40" s="19"/>
      <c r="C40" s="19"/>
      <c r="D40" s="11"/>
      <c r="E40" s="18"/>
      <c r="F40" s="18"/>
      <c r="G40" s="18"/>
    </row>
    <row r="41" spans="1:10" x14ac:dyDescent="0.25">
      <c r="A41" s="19"/>
      <c r="B41" s="19"/>
      <c r="C41" s="19"/>
      <c r="D41" s="11"/>
      <c r="E41" s="18"/>
      <c r="F41" s="18"/>
      <c r="G41" s="18"/>
    </row>
    <row r="42" spans="1:10" x14ac:dyDescent="0.25">
      <c r="A42" s="19"/>
      <c r="B42" s="19"/>
      <c r="C42" s="19"/>
      <c r="D42" s="11"/>
      <c r="E42" s="18"/>
      <c r="F42" s="18"/>
      <c r="G42" s="18"/>
    </row>
    <row r="43" spans="1:10" x14ac:dyDescent="0.25">
      <c r="A43" s="19"/>
      <c r="B43" s="19"/>
      <c r="C43" s="19"/>
      <c r="D43" s="11"/>
    </row>
    <row r="44" spans="1:10" x14ac:dyDescent="0.25">
      <c r="A44" s="19"/>
      <c r="B44" s="19"/>
      <c r="C44" s="19"/>
      <c r="D44" s="12"/>
    </row>
    <row r="45" spans="1:10" x14ac:dyDescent="0.25">
      <c r="A45" s="19"/>
      <c r="B45" s="19"/>
      <c r="C45" s="19"/>
      <c r="D45" s="11"/>
    </row>
    <row r="46" spans="1:10" x14ac:dyDescent="0.25">
      <c r="A46" s="19"/>
      <c r="B46" s="19"/>
      <c r="C46" s="19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0518-7038-4772-A2C9-D8342498AEDE}">
  <dimension ref="A1:D5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:XFD10"/>
    </sheetView>
  </sheetViews>
  <sheetFormatPr defaultRowHeight="15" outlineLevelRow="1" x14ac:dyDescent="0.25"/>
  <cols>
    <col min="1" max="1" width="61.28515625" customWidth="1"/>
    <col min="2" max="2" width="12.7109375" style="19" customWidth="1"/>
    <col min="3" max="3" width="3.140625" customWidth="1"/>
    <col min="4" max="4" width="11.85546875" customWidth="1"/>
  </cols>
  <sheetData>
    <row r="1" spans="1:4" x14ac:dyDescent="0.25">
      <c r="A1" s="74" t="s">
        <v>0</v>
      </c>
      <c r="B1" s="75"/>
      <c r="C1" s="76"/>
      <c r="D1" s="76"/>
    </row>
    <row r="2" spans="1:4" x14ac:dyDescent="0.25">
      <c r="A2" s="74" t="s">
        <v>46</v>
      </c>
      <c r="B2" s="75"/>
      <c r="C2" s="76"/>
      <c r="D2" s="76"/>
    </row>
    <row r="3" spans="1:4" x14ac:dyDescent="0.25">
      <c r="A3" s="74" t="str">
        <f>[1]Period!A9</f>
        <v>AS AT 30TH SEPTEMBER 2022</v>
      </c>
      <c r="B3" s="75"/>
      <c r="C3" s="76"/>
      <c r="D3" s="76"/>
    </row>
    <row r="4" spans="1:4" x14ac:dyDescent="0.25">
      <c r="A4" s="4"/>
      <c r="B4" s="4"/>
      <c r="D4" s="23">
        <v>44742</v>
      </c>
    </row>
    <row r="5" spans="1:4" x14ac:dyDescent="0.25">
      <c r="A5" s="4"/>
      <c r="B5" s="24" t="s">
        <v>9</v>
      </c>
      <c r="D5" s="24" t="s">
        <v>9</v>
      </c>
    </row>
    <row r="6" spans="1:4" s="22" customFormat="1" x14ac:dyDescent="0.25">
      <c r="A6" s="4" t="s">
        <v>47</v>
      </c>
      <c r="B6" s="24"/>
      <c r="D6" s="24"/>
    </row>
    <row r="7" spans="1:4" x14ac:dyDescent="0.25">
      <c r="A7" s="9" t="s">
        <v>48</v>
      </c>
      <c r="B7" s="47">
        <v>9867.99</v>
      </c>
      <c r="D7" s="47">
        <v>11015.32</v>
      </c>
    </row>
    <row r="8" spans="1:4" x14ac:dyDescent="0.25">
      <c r="A8" s="9" t="s">
        <v>49</v>
      </c>
      <c r="B8" s="47">
        <v>120.2</v>
      </c>
      <c r="D8" s="47">
        <v>0</v>
      </c>
    </row>
    <row r="9" spans="1:4" x14ac:dyDescent="0.25">
      <c r="A9" s="9" t="s">
        <v>50</v>
      </c>
      <c r="B9" s="47">
        <v>0</v>
      </c>
      <c r="D9" s="47">
        <v>0</v>
      </c>
    </row>
    <row r="10" spans="1:4" x14ac:dyDescent="0.25">
      <c r="A10" s="9" t="s">
        <v>51</v>
      </c>
      <c r="B10" s="47">
        <v>102.4</v>
      </c>
      <c r="D10" s="47">
        <v>102.4</v>
      </c>
    </row>
    <row r="11" spans="1:4" x14ac:dyDescent="0.25">
      <c r="A11" s="9" t="s">
        <v>52</v>
      </c>
      <c r="B11" s="47">
        <v>0</v>
      </c>
      <c r="D11" s="47">
        <v>450</v>
      </c>
    </row>
    <row r="12" spans="1:4" x14ac:dyDescent="0.25">
      <c r="A12" s="9" t="s">
        <v>53</v>
      </c>
      <c r="B12" s="47">
        <v>518.21</v>
      </c>
      <c r="D12" s="47">
        <v>4096.79</v>
      </c>
    </row>
    <row r="13" spans="1:4" x14ac:dyDescent="0.25">
      <c r="A13" s="9" t="s">
        <v>54</v>
      </c>
      <c r="B13" s="47">
        <v>101551.06999999999</v>
      </c>
      <c r="D13" s="47">
        <v>76344.45</v>
      </c>
    </row>
    <row r="14" spans="1:4" x14ac:dyDescent="0.25">
      <c r="A14" s="9" t="s">
        <v>55</v>
      </c>
      <c r="B14" s="47">
        <v>0</v>
      </c>
      <c r="D14" s="47">
        <v>0</v>
      </c>
    </row>
    <row r="15" spans="1:4" x14ac:dyDescent="0.25">
      <c r="A15" s="9"/>
      <c r="B15" s="47"/>
      <c r="D15" s="47"/>
    </row>
    <row r="16" spans="1:4" x14ac:dyDescent="0.25">
      <c r="A16" s="4" t="s">
        <v>56</v>
      </c>
      <c r="B16" s="48">
        <f>SUM(B7:B15)</f>
        <v>112159.87</v>
      </c>
      <c r="C16" s="19"/>
      <c r="D16" s="48">
        <f>SUM(D7:D15)</f>
        <v>92008.959999999992</v>
      </c>
    </row>
    <row r="17" spans="1:4" x14ac:dyDescent="0.25">
      <c r="B17" s="47"/>
      <c r="D17" s="47"/>
    </row>
    <row r="18" spans="1:4" x14ac:dyDescent="0.25">
      <c r="A18" s="11" t="s">
        <v>57</v>
      </c>
      <c r="B18" s="47"/>
      <c r="D18" s="47"/>
    </row>
    <row r="19" spans="1:4" x14ac:dyDescent="0.25">
      <c r="A19" s="12" t="s">
        <v>58</v>
      </c>
      <c r="B19" s="47">
        <v>120</v>
      </c>
      <c r="D19" s="47">
        <v>0</v>
      </c>
    </row>
    <row r="20" spans="1:4" x14ac:dyDescent="0.25">
      <c r="A20" s="12" t="s">
        <v>59</v>
      </c>
      <c r="B20" s="47">
        <v>2306.5100000000002</v>
      </c>
      <c r="D20" s="47">
        <v>782.63</v>
      </c>
    </row>
    <row r="21" spans="1:4" x14ac:dyDescent="0.25">
      <c r="A21" s="12"/>
      <c r="B21" s="47"/>
      <c r="D21" s="47"/>
    </row>
    <row r="22" spans="1:4" x14ac:dyDescent="0.25">
      <c r="A22" s="11" t="s">
        <v>60</v>
      </c>
      <c r="B22" s="48">
        <f>SUM(B19:B20)</f>
        <v>2426.5100000000002</v>
      </c>
      <c r="C22" s="25"/>
      <c r="D22" s="48">
        <f>SUM(D19:D20)</f>
        <v>782.63</v>
      </c>
    </row>
    <row r="23" spans="1:4" x14ac:dyDescent="0.25">
      <c r="A23" s="8"/>
      <c r="B23" s="49"/>
      <c r="C23" s="25"/>
      <c r="D23" s="47"/>
    </row>
    <row r="24" spans="1:4" ht="15.75" thickBot="1" x14ac:dyDescent="0.3">
      <c r="A24" s="8" t="s">
        <v>61</v>
      </c>
      <c r="B24" s="50">
        <f>B16-B22</f>
        <v>109733.36</v>
      </c>
      <c r="C24" s="25"/>
      <c r="D24" s="50">
        <f>D16-D22</f>
        <v>91226.329999999987</v>
      </c>
    </row>
    <row r="25" spans="1:4" ht="15.75" thickTop="1" x14ac:dyDescent="0.25">
      <c r="A25" s="8"/>
      <c r="B25" s="49"/>
      <c r="C25" s="25"/>
      <c r="D25" s="49"/>
    </row>
    <row r="26" spans="1:4" x14ac:dyDescent="0.25">
      <c r="A26" s="8" t="s">
        <v>62</v>
      </c>
      <c r="B26" s="49"/>
      <c r="C26" s="25"/>
      <c r="D26" s="49"/>
    </row>
    <row r="27" spans="1:4" x14ac:dyDescent="0.25">
      <c r="A27" s="8" t="s">
        <v>63</v>
      </c>
      <c r="B27" s="49"/>
      <c r="C27" s="25"/>
      <c r="D27" s="47"/>
    </row>
    <row r="28" spans="1:4" x14ac:dyDescent="0.25">
      <c r="A28" s="34" t="s">
        <v>64</v>
      </c>
      <c r="B28" s="51">
        <f>D28+D31+D32+D34+D35</f>
        <v>65521.510000000009</v>
      </c>
      <c r="C28" s="25"/>
      <c r="D28" s="59">
        <f>57259.58-2829.48-4548.2</f>
        <v>49881.9</v>
      </c>
    </row>
    <row r="29" spans="1:4" x14ac:dyDescent="0.25">
      <c r="A29" s="34" t="s">
        <v>65</v>
      </c>
      <c r="B29" s="52">
        <f>D29+D36</f>
        <v>25704.82</v>
      </c>
      <c r="C29" s="25"/>
      <c r="D29" s="60">
        <v>16212.28</v>
      </c>
    </row>
    <row r="30" spans="1:4" x14ac:dyDescent="0.25">
      <c r="A30" s="8" t="s">
        <v>72</v>
      </c>
      <c r="B30" s="53">
        <f>SUM(B28:B29)</f>
        <v>91226.330000000016</v>
      </c>
      <c r="C30" s="25"/>
      <c r="D30" s="49">
        <f>SUM(D28:D29)</f>
        <v>66094.180000000008</v>
      </c>
    </row>
    <row r="31" spans="1:4" x14ac:dyDescent="0.25">
      <c r="A31" t="s">
        <v>42</v>
      </c>
      <c r="B31" s="54">
        <f>FPerf!E34</f>
        <v>18507.030000000002</v>
      </c>
      <c r="C31" s="26"/>
      <c r="D31" s="54">
        <v>15006.34</v>
      </c>
    </row>
    <row r="32" spans="1:4" x14ac:dyDescent="0.25">
      <c r="A32" t="s">
        <v>66</v>
      </c>
      <c r="B32" s="55"/>
      <c r="C32" s="26"/>
      <c r="D32" s="61">
        <v>-340.15</v>
      </c>
    </row>
    <row r="33" spans="1:4" s="22" customFormat="1" x14ac:dyDescent="0.25">
      <c r="B33" s="62">
        <f>SUM(B31:B32)</f>
        <v>18507.030000000002</v>
      </c>
      <c r="C33" s="26"/>
      <c r="D33" s="62">
        <f>SUM(D31:D32)</f>
        <v>14666.19</v>
      </c>
    </row>
    <row r="34" spans="1:4" x14ac:dyDescent="0.25">
      <c r="A34" t="s">
        <v>68</v>
      </c>
      <c r="B34" s="54"/>
      <c r="C34" s="26"/>
      <c r="D34" s="47">
        <v>4548.2</v>
      </c>
    </row>
    <row r="35" spans="1:4" x14ac:dyDescent="0.25">
      <c r="A35" s="22" t="s">
        <v>69</v>
      </c>
      <c r="B35" s="54"/>
      <c r="C35" s="26"/>
      <c r="D35" s="47">
        <v>-3574.78</v>
      </c>
    </row>
    <row r="36" spans="1:4" x14ac:dyDescent="0.25">
      <c r="A36" s="22" t="s">
        <v>70</v>
      </c>
      <c r="B36" s="54"/>
      <c r="C36" s="26"/>
      <c r="D36" s="47">
        <v>9492.5399999999991</v>
      </c>
    </row>
    <row r="37" spans="1:4" s="22" customFormat="1" x14ac:dyDescent="0.25">
      <c r="B37" s="56">
        <f>SUM(B34:B36)</f>
        <v>0</v>
      </c>
      <c r="C37" s="26"/>
      <c r="D37" s="62">
        <f>SUM(D34:D36)</f>
        <v>10465.959999999999</v>
      </c>
    </row>
    <row r="38" spans="1:4" x14ac:dyDescent="0.25">
      <c r="A38" s="8" t="s">
        <v>71</v>
      </c>
      <c r="B38" s="57">
        <f>B33+B37</f>
        <v>18507.030000000002</v>
      </c>
      <c r="C38" s="25"/>
      <c r="D38" s="48">
        <f>D33+D37</f>
        <v>25132.15</v>
      </c>
    </row>
    <row r="39" spans="1:4" ht="15.75" thickBot="1" x14ac:dyDescent="0.3">
      <c r="A39" s="8" t="s">
        <v>67</v>
      </c>
      <c r="B39" s="58">
        <f>B30+B38</f>
        <v>109733.36000000002</v>
      </c>
      <c r="C39" s="25"/>
      <c r="D39" s="50">
        <f>D30+D38</f>
        <v>91226.330000000016</v>
      </c>
    </row>
    <row r="40" spans="1:4" ht="15.75" hidden="1" outlineLevel="1" thickTop="1" x14ac:dyDescent="0.25">
      <c r="A40" s="8"/>
      <c r="B40" s="27">
        <f>B24-B39</f>
        <v>0</v>
      </c>
      <c r="C40" s="28"/>
      <c r="D40" s="27">
        <f>D24-D39</f>
        <v>0</v>
      </c>
    </row>
    <row r="41" spans="1:4" ht="15.75" collapsed="1" thickTop="1" x14ac:dyDescent="0.25">
      <c r="A41" s="8"/>
      <c r="B41" s="29"/>
      <c r="C41" s="25"/>
      <c r="D41" s="30"/>
    </row>
    <row r="42" spans="1:4" x14ac:dyDescent="0.25">
      <c r="A42" s="8"/>
      <c r="B42" s="26"/>
      <c r="C42" s="25"/>
      <c r="D42" s="26"/>
    </row>
    <row r="43" spans="1:4" x14ac:dyDescent="0.25">
      <c r="A43" s="8"/>
      <c r="B43" s="26"/>
      <c r="C43" s="25"/>
      <c r="D43" s="26"/>
    </row>
    <row r="44" spans="1:4" x14ac:dyDescent="0.25">
      <c r="A44" s="8"/>
      <c r="B44" s="26"/>
      <c r="C44" s="25"/>
      <c r="D44" s="26"/>
    </row>
    <row r="45" spans="1:4" x14ac:dyDescent="0.25">
      <c r="A45" s="8"/>
      <c r="B45" s="26"/>
      <c r="C45" s="25"/>
      <c r="D45" s="26"/>
    </row>
    <row r="46" spans="1:4" x14ac:dyDescent="0.25">
      <c r="B46" s="25"/>
      <c r="C46" s="25"/>
      <c r="D46" s="26"/>
    </row>
    <row r="47" spans="1:4" x14ac:dyDescent="0.25">
      <c r="B47" s="26"/>
      <c r="C47" s="25"/>
      <c r="D47" s="26"/>
    </row>
    <row r="48" spans="1:4" x14ac:dyDescent="0.25">
      <c r="B48" s="31"/>
      <c r="C48" s="25"/>
      <c r="D48" s="25"/>
    </row>
    <row r="49" spans="1:4" x14ac:dyDescent="0.25">
      <c r="A49" s="8"/>
      <c r="B49" s="26"/>
      <c r="C49" s="25"/>
      <c r="D49" s="26"/>
    </row>
    <row r="50" spans="1:4" x14ac:dyDescent="0.25">
      <c r="A50" s="32"/>
      <c r="B50" s="33"/>
      <c r="C50" s="12"/>
      <c r="D50" s="12"/>
    </row>
    <row r="51" spans="1:4" x14ac:dyDescent="0.25">
      <c r="A51" s="8"/>
    </row>
    <row r="52" spans="1:4" x14ac:dyDescent="0.25">
      <c r="A52" s="8"/>
      <c r="B52" s="20"/>
    </row>
    <row r="55" spans="1:4" x14ac:dyDescent="0.25">
      <c r="B55"/>
    </row>
    <row r="56" spans="1:4" x14ac:dyDescent="0.25">
      <c r="B5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FPerf</vt:lpstr>
      <vt:lpstr>FPo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Stevo &amp; Shez</dc:creator>
  <cp:lastModifiedBy>Stevo &amp; Shez</cp:lastModifiedBy>
  <dcterms:created xsi:type="dcterms:W3CDTF">2022-10-19T01:58:55Z</dcterms:created>
  <dcterms:modified xsi:type="dcterms:W3CDTF">2022-10-19T20:58:59Z</dcterms:modified>
</cp:coreProperties>
</file>