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66925"/>
  <mc:AlternateContent xmlns:mc="http://schemas.openxmlformats.org/markup-compatibility/2006">
    <mc:Choice Requires="x15">
      <x15ac:absPath xmlns:x15ac="http://schemas.microsoft.com/office/spreadsheetml/2010/11/ac" url="https://d.docs.live.net/ed08b5bb9e557150/Desktop/Other/Speeches/Finance Manager 2023-24/DEC and DCMs/"/>
    </mc:Choice>
  </mc:AlternateContent>
  <xr:revisionPtr revIDLastSave="102" documentId="13_ncr:1_{144A1FE9-D6EE-4D3A-9C27-D803349C8AD9}" xr6:coauthVersionLast="47" xr6:coauthVersionMax="47" xr10:uidLastSave="{93E38DDA-398B-4313-9FF5-460218D07AB4}"/>
  <bookViews>
    <workbookView xWindow="-120" yWindow="-120" windowWidth="20730" windowHeight="11160" xr2:uid="{7A43FC2F-AB90-4838-AC99-1C4AB412F97B}"/>
  </bookViews>
  <sheets>
    <sheet name="Sheet1" sheetId="1" r:id="rId1"/>
  </sheets>
  <definedNames>
    <definedName name="_xlnm.Print_Area" localSheetId="0">Sheet1!$A$1:$J$173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6" i="1" l="1"/>
  <c r="D111" i="1" l="1"/>
  <c r="G127" i="1" l="1"/>
  <c r="D125" i="1" l="1"/>
  <c r="D124" i="1"/>
  <c r="D127" i="1" s="1"/>
  <c r="D112" i="1"/>
  <c r="D108" i="1"/>
  <c r="G110" i="1" l="1"/>
  <c r="G108" i="1"/>
  <c r="G114" i="1" l="1"/>
  <c r="D114" i="1"/>
  <c r="G118" i="1"/>
  <c r="G120" i="1" s="1"/>
  <c r="I61" i="1"/>
  <c r="G61" i="1"/>
  <c r="D61" i="1"/>
  <c r="C61" i="1"/>
  <c r="G121" i="1" l="1"/>
  <c r="E50" i="1"/>
  <c r="E51" i="1"/>
  <c r="E52" i="1"/>
  <c r="E53" i="1"/>
  <c r="E54" i="1"/>
  <c r="E55" i="1"/>
  <c r="E56" i="1"/>
  <c r="E57" i="1"/>
  <c r="E58" i="1"/>
  <c r="E59" i="1"/>
  <c r="E49" i="1"/>
  <c r="E45" i="1"/>
  <c r="E44" i="1"/>
  <c r="E43" i="1"/>
  <c r="I46" i="1"/>
  <c r="G46" i="1"/>
  <c r="D46" i="1"/>
  <c r="C46" i="1"/>
  <c r="G128" i="1"/>
  <c r="D128" i="1"/>
  <c r="D118" i="1"/>
  <c r="D120" i="1" s="1"/>
  <c r="D121" i="1" s="1"/>
  <c r="E61" i="1" l="1"/>
  <c r="E46" i="1"/>
  <c r="I63" i="1"/>
  <c r="G63" i="1"/>
  <c r="G142" i="1" s="1"/>
  <c r="G130" i="1"/>
  <c r="D130" i="1"/>
  <c r="G145" i="1" l="1"/>
  <c r="C63" i="1"/>
  <c r="D142" i="1" s="1"/>
  <c r="D145" i="1" s="1"/>
  <c r="E63" i="1" l="1"/>
  <c r="D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Stevo &amp; Shez</author>
  </authors>
  <commentList>
    <comment ref="D110" authorId="0" shapeId="0" xr:uid="{C4773000-0C4E-4995-A2A2-38A9E89D12DA}">
      <text>
        <r>
          <rPr>
            <b/>
            <sz val="9"/>
            <color indexed="81"/>
            <rFont val="Tahoma"/>
            <family val="2"/>
          </rPr>
          <t>Sheryl:</t>
        </r>
        <r>
          <rPr>
            <sz val="9"/>
            <color indexed="81"/>
            <rFont val="Tahoma"/>
            <family val="2"/>
          </rPr>
          <t xml:space="preserve">
20,387.86 Total Reserve
-11,247.70 Reallocation
-14,635.39 Retention
=-$5,495.23.23 (transferred to Current Liabilities)</t>
        </r>
      </text>
    </comment>
    <comment ref="D111" authorId="0" shapeId="0" xr:uid="{81CEB8A1-EEB7-4F3A-A9BC-7591AA2E9FD6}">
      <text>
        <r>
          <rPr>
            <b/>
            <sz val="9"/>
            <color indexed="81"/>
            <rFont val="Tahoma"/>
            <charset val="1"/>
          </rPr>
          <t>Sheryl:</t>
        </r>
        <r>
          <rPr>
            <sz val="9"/>
            <color indexed="81"/>
            <rFont val="Tahoma"/>
            <charset val="1"/>
          </rPr>
          <t xml:space="preserve">
USD:
25,267.79-11,397.15=
13,870.64*0.5
=</t>
        </r>
        <r>
          <rPr>
            <b/>
            <sz val="9"/>
            <color indexed="81"/>
            <rFont val="Tahoma"/>
            <family val="2"/>
          </rPr>
          <t>USD$6,935.32</t>
        </r>
      </text>
    </comment>
  </commentList>
</comments>
</file>

<file path=xl/sharedStrings.xml><?xml version="1.0" encoding="utf-8"?>
<sst xmlns="http://schemas.openxmlformats.org/spreadsheetml/2006/main" count="147" uniqueCount="128">
  <si>
    <t>Actual</t>
  </si>
  <si>
    <t>Budget</t>
  </si>
  <si>
    <t>Variance</t>
  </si>
  <si>
    <t xml:space="preserve">  District Revenue</t>
  </si>
  <si>
    <t xml:space="preserve">  </t>
  </si>
  <si>
    <t xml:space="preserve">    Other Revenue</t>
  </si>
  <si>
    <t xml:space="preserve">  Total District Revenue</t>
  </si>
  <si>
    <t xml:space="preserve">  District Expenses</t>
  </si>
  <si>
    <t xml:space="preserve">    Recognition</t>
  </si>
  <si>
    <t xml:space="preserve">    Club Growth</t>
  </si>
  <si>
    <t xml:space="preserve">    Allocation Expenses</t>
  </si>
  <si>
    <t xml:space="preserve">  Total District Expenses</t>
  </si>
  <si>
    <t xml:space="preserve">  Total Net Income</t>
  </si>
  <si>
    <t>Year-to-date</t>
  </si>
  <si>
    <t>Total Annual</t>
  </si>
  <si>
    <t xml:space="preserve">  Current Assets</t>
  </si>
  <si>
    <t xml:space="preserve">    BNZ USD Account</t>
  </si>
  <si>
    <t xml:space="preserve">    Prepayments</t>
  </si>
  <si>
    <t xml:space="preserve">    Fixed Assets</t>
  </si>
  <si>
    <t xml:space="preserve">    Accumulated Depreciation</t>
  </si>
  <si>
    <t xml:space="preserve">  Total Current Assets</t>
  </si>
  <si>
    <t xml:space="preserve">  Total Fixed Assets</t>
  </si>
  <si>
    <t xml:space="preserve">  Total Assets</t>
  </si>
  <si>
    <t xml:space="preserve">    District Reserve</t>
  </si>
  <si>
    <t xml:space="preserve">  Current Liabilities</t>
  </si>
  <si>
    <t xml:space="preserve">    Deferred Revenue</t>
  </si>
  <si>
    <t xml:space="preserve">  Total Current Liabilities</t>
  </si>
  <si>
    <t xml:space="preserve">  Total Liabilities</t>
  </si>
  <si>
    <t xml:space="preserve">  Net Assets</t>
  </si>
  <si>
    <t xml:space="preserve">  Equity</t>
  </si>
  <si>
    <t xml:space="preserve">    Prior year adjustments</t>
  </si>
  <si>
    <t xml:space="preserve">    Current year profit/loss</t>
  </si>
  <si>
    <t xml:space="preserve">    Opening Balances</t>
  </si>
  <si>
    <t xml:space="preserve">    Marketing Outside</t>
  </si>
  <si>
    <t xml:space="preserve">    Public Relations </t>
  </si>
  <si>
    <t xml:space="preserve">    Education &amp; Training </t>
  </si>
  <si>
    <t xml:space="preserve">    Speech Contests</t>
  </si>
  <si>
    <t xml:space="preserve">    Administration </t>
  </si>
  <si>
    <t xml:space="preserve">    Food and Meals </t>
  </si>
  <si>
    <t xml:space="preserve">    Travel </t>
  </si>
  <si>
    <t xml:space="preserve">    Lodging </t>
  </si>
  <si>
    <t xml:space="preserve">    Conference</t>
  </si>
  <si>
    <t xml:space="preserve">    Membership</t>
  </si>
  <si>
    <t>Statement of Financial Position</t>
  </si>
  <si>
    <t>Statement of Revenue and Expenditure</t>
  </si>
  <si>
    <t>As At</t>
  </si>
  <si>
    <t xml:space="preserve">    3. Other Revenue</t>
  </si>
  <si>
    <t xml:space="preserve">    4. Conference</t>
  </si>
  <si>
    <t xml:space="preserve">    5. Recognition</t>
  </si>
  <si>
    <t>Table of Contents</t>
  </si>
  <si>
    <t>2. Statement of Revenue &amp; Expenditure</t>
  </si>
  <si>
    <t>3. Statement of Revenue &amp; Expenditure Commentary</t>
  </si>
  <si>
    <t>Statement of Revenue &amp; Expenditure Commentary</t>
  </si>
  <si>
    <t>Overview</t>
  </si>
  <si>
    <t>1. Contents &amp; Overview</t>
  </si>
  <si>
    <t>4. Statement of Financial Position</t>
  </si>
  <si>
    <t>Notes to the Statement of Financial Position</t>
  </si>
  <si>
    <t xml:space="preserve">5. Notes to the Statement of Financial Position </t>
  </si>
  <si>
    <t xml:space="preserve">    1. Membership Revenue</t>
  </si>
  <si>
    <t xml:space="preserve">    2. Conference Revenue</t>
  </si>
  <si>
    <t xml:space="preserve">  District Revenue:</t>
  </si>
  <si>
    <t xml:space="preserve">  District Expenses:</t>
  </si>
  <si>
    <t>Assets:</t>
  </si>
  <si>
    <t>Liabilities:</t>
  </si>
  <si>
    <t>Equity:</t>
  </si>
  <si>
    <t xml:space="preserve">    Accounts Payable</t>
  </si>
  <si>
    <t xml:space="preserve">    Accrued Liabilities</t>
  </si>
  <si>
    <t xml:space="preserve">    Translation adjustment</t>
  </si>
  <si>
    <t>________________________________________________</t>
  </si>
  <si>
    <t>NZD$</t>
  </si>
  <si>
    <t xml:space="preserve">    GST Receivable</t>
  </si>
  <si>
    <t>Zero cost in line with budget</t>
  </si>
  <si>
    <t>A portion of our budget contributes to running TI and it is pleasing to see this is only slightly over budget</t>
  </si>
  <si>
    <t xml:space="preserve">    6. Club Growth</t>
  </si>
  <si>
    <t xml:space="preserve">    7. Marketing Outside</t>
  </si>
  <si>
    <t xml:space="preserve">    8. Public Relations</t>
  </si>
  <si>
    <t xml:space="preserve">    9. Education &amp; Training</t>
  </si>
  <si>
    <t xml:space="preserve">    10. Speech Contests</t>
  </si>
  <si>
    <t xml:space="preserve">    11. Administration</t>
  </si>
  <si>
    <t xml:space="preserve">    12. Food &amp; Meals</t>
  </si>
  <si>
    <t xml:space="preserve">    13. Travel</t>
  </si>
  <si>
    <t xml:space="preserve">    14. Lodging</t>
  </si>
  <si>
    <t xml:space="preserve">    15. Allocation Expenses</t>
  </si>
  <si>
    <t xml:space="preserve">    16. District Reserve</t>
  </si>
  <si>
    <t>Non-Current Assets</t>
  </si>
  <si>
    <t xml:space="preserve">  Total Non-Current Assets</t>
  </si>
  <si>
    <t xml:space="preserve">    District Reserve - TI</t>
  </si>
  <si>
    <t xml:space="preserve">    BNZ NZD Accounts</t>
  </si>
  <si>
    <t xml:space="preserve">    18. Prepayments</t>
  </si>
  <si>
    <t xml:space="preserve">    19. Fixed Assets</t>
  </si>
  <si>
    <t xml:space="preserve">    17. District Reserve - TI</t>
  </si>
  <si>
    <t xml:space="preserve">    20. District Reserve - Retention</t>
  </si>
  <si>
    <t xml:space="preserve">    21. Accounts Payable</t>
  </si>
  <si>
    <t xml:space="preserve">    22. Accrued Liabilities</t>
  </si>
  <si>
    <t xml:space="preserve">    23. Deferred Revenue</t>
  </si>
  <si>
    <t xml:space="preserve">   24. Prior year adjustments</t>
  </si>
  <si>
    <t xml:space="preserve">   25. Translation adjustment</t>
  </si>
  <si>
    <t xml:space="preserve">    District Reserve - Retention</t>
  </si>
  <si>
    <t xml:space="preserve">  Total Members Equity</t>
  </si>
  <si>
    <t>We are underspent by approx. $4k mainly due to Travel $1k, Club Growth $900, Food &amp; Meals $700, PR $500, Admin $300, MO &amp; Speech Contests $200 each, ET &amp; Lodging $100 each.</t>
  </si>
  <si>
    <t>This results in approx. $7,700 Surplus exceeding budget by approx. $4,700.</t>
  </si>
  <si>
    <t>Deferred until May24 (when the conference occurs)</t>
  </si>
  <si>
    <t>Interest Received</t>
  </si>
  <si>
    <t>For the 6 months ended 31 December 2023 Revenue is up by approx. $700 mainly due to member dues.</t>
  </si>
  <si>
    <t>Recognition is on budget.  Costs to date include trophies &amp; engraving, postage, pathways pins, mentor pins, mini notebooks.</t>
  </si>
  <si>
    <t>Marketing Outside is just over $200 under budget.  Costs to date include promotional pens, postage, and the Marketing Challenge gift certificates.</t>
  </si>
  <si>
    <t>Speech Contests are less than $200 under budget.  This is mainly due to costs for Area J3 not coming through until late January.  Costs to date include room rental for Areas D5 and J4 and printing for Area J1.</t>
  </si>
  <si>
    <t>Travel is approx. $1k under budget.  This is mainly due to timing for the DD &amp; CGD to attend Division Conferences in March (cost in prepayments) and Area Directors not claiming mileage as budgeted.</t>
  </si>
  <si>
    <t>A portion of the District Reserve is required to be held as a retention and therefore not available to be used in the current financial year.  This is estimated and based on 25% of membership dues for the prior year although fluctuates during the year.</t>
  </si>
  <si>
    <t>TI provide income and expenditure through the District Reserve.  Funds are held in the US and requisitioned within the budget and year end retention advised by TI.</t>
  </si>
  <si>
    <t xml:space="preserve">    24. District Reserve</t>
  </si>
  <si>
    <t>None this year.  Last year relates to additional revenue and the reversal of a sundry debtor by TI after the DCM September 2022.</t>
  </si>
  <si>
    <t xml:space="preserve">Relates to foreign exchange gains and losses made on the translation of the District Reserve and BNZ USD account between USD and NZD.  </t>
  </si>
  <si>
    <t>Lodging is less than $100 under budget mainly due to the Division C Director not claiming for the Wanaka AD visit.</t>
  </si>
  <si>
    <t>Actual exceeds budget by approx. $700.  This is due to the increase in membership dues from US$45 - $60</t>
  </si>
  <si>
    <t>Club Growth is approx. $900 under budget.  Costs to date include Info card badge sets, stationery &amp; visitor books.</t>
  </si>
  <si>
    <t>Food and Meals is approx. $700 under budget mainly due to the credit we received from TI for the DD at the International convention and an allowance made to support new in person clubs demonstration meetings.</t>
  </si>
  <si>
    <t>Admin. is approx $300 under budget mainly because we haven't purchased badges and pins.  Costs to date include Trio business cards, bank fees, innoculations DD &amp; CGD, Zoom, Renton's Rules book, Ink, annual return filing, stationery &amp; printing.</t>
  </si>
  <si>
    <t>Education &amp; Training is just over $100 under budget.  Costs to date include District Officer training in Christchurch, and supplies for Division G in person Club Officer training.</t>
  </si>
  <si>
    <t>Mainly relate to outstanding cheques approx. $662: 2010 $372, 2011 $250 &amp; 2013 $40.  This year there was also a small accrual approx. $50 for December Zoom costs.</t>
  </si>
  <si>
    <t>2023-24</t>
  </si>
  <si>
    <t>Relates to revenue received in advance of the event.  Comprises D72 Conference tickets and sponsorship deferred until May 2024.</t>
  </si>
  <si>
    <t>Protocol 8.4, 3B allows TI to repurpose part of the District Reserve for the organisation's mission.  The amount TI have reallocated for 2023-24 is calculated as follows: Reserve Balance 30 June 23 USD $25,267.79 less 1.25 times retention [9,117.72] 11,397.15 = 13,870.64 x 50% = USD$6,935.32 [NZD$11,247.70]. This has been deducted from the February Reserve.</t>
  </si>
  <si>
    <t>Relate to costs incurred before the event has taken place.  To date these include airfares for the DD &amp; CGD to attend Division Conferences, travel insurance for midyear training, plaques, scrolls &amp; medals.</t>
  </si>
  <si>
    <t>PR is approx. $500 under budget owing to no spend on Facebook advertising and Mailchimp costs not reimbursed until March.  The plan is use some of the budget to support the District Conference with Facebook advertising.  Costs to date include Wordpress hosting and Meetup.</t>
  </si>
  <si>
    <t>The Fixed Asset was a Surface Pro Tablet that was sold in the 2020-21 year and therefore has a net zero value.</t>
  </si>
  <si>
    <t>No Creditors this year. Last year relates to costs incurred from the Concur expense management system which were for DD and PQD accommodation at midyear training and zoom.</t>
  </si>
  <si>
    <t>The early drawdown of the Reserve combined with the reallocation has created a timing difference resulting in a liability instead of an asset.  It is expected that the liability will reverse once the revenue is posted for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</si>
</sst>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1"/>
      <color rgb="FF004165"/>
      <name val="Calibri"/>
      <family val="2"/>
      <scheme val="minor"/>
    </font>
    <font>
      <b/>
      <sz val="11"/>
      <color rgb="FF004165"/>
      <name val="Calibri"/>
      <family val="2"/>
      <scheme val="minor"/>
    </font>
    <font>
      <b/>
      <sz val="18"/>
      <color rgb="FF004165"/>
      <name val="Calibri"/>
      <family val="2"/>
      <scheme val="minor"/>
    </font>
    <font>
      <b/>
      <sz val="16"/>
      <color rgb="FF004165"/>
      <name val="Calibri"/>
      <family val="2"/>
      <scheme val="minor"/>
    </font>
    <font>
      <sz val="18"/>
      <color theme="1"/>
      <name val="Calibri"/>
      <family val="2"/>
      <scheme val="minor"/>
    </font>
    <font>
      <sz val="14"/>
      <color rgb="FF004165"/>
      <name val="Calibri"/>
      <family val="2"/>
      <scheme val="minor"/>
    </font>
    <font>
      <sz val="14"/>
      <color theme="1"/>
      <name val="Calibri"/>
      <family val="2"/>
      <scheme val="minor"/>
    </font>
    <font>
      <b/>
      <sz val="11"/>
      <color rgb="FF772432"/>
      <name val="Calibri"/>
      <family val="2"/>
      <scheme val="minor"/>
    </font>
    <font>
      <sz val="11"/>
      <color rgb="FF772432"/>
      <name val="Calibri"/>
      <family val="2"/>
      <scheme val="minor"/>
    </font>
    <font>
      <sz val="11"/>
      <name val="Calibri"/>
      <family val="2"/>
      <scheme val="minor"/>
    </font>
    <font>
      <sz val="9"/>
      <color indexed="81"/>
      <name val="Tahoma"/>
      <family val="2"/>
    </font>
    <font>
      <b/>
      <sz val="9"/>
      <color indexed="81"/>
      <name val="Tahoma"/>
      <family val="2"/>
    </font>
    <font>
      <sz val="9"/>
      <color indexed="81"/>
      <name val="Tahoma"/>
      <charset val="1"/>
    </font>
    <font>
      <b/>
      <sz val="9"/>
      <color indexed="81"/>
      <name val="Tahoma"/>
      <charset val="1"/>
    </font>
  </fonts>
  <fills count="7">
    <fill>
      <patternFill patternType="none"/>
    </fill>
    <fill>
      <patternFill patternType="gray125"/>
    </fill>
    <fill>
      <patternFill patternType="solid">
        <fgColor rgb="FFA9B2B1"/>
        <bgColor indexed="64"/>
      </patternFill>
    </fill>
    <fill>
      <patternFill patternType="solid">
        <fgColor rgb="FFF2DF74"/>
        <bgColor indexed="64"/>
      </patternFill>
    </fill>
    <fill>
      <patternFill patternType="solid">
        <fgColor rgb="FF772432"/>
        <bgColor indexed="64"/>
      </patternFill>
    </fill>
    <fill>
      <patternFill patternType="solid">
        <fgColor theme="0" tint="-4.9989318521683403E-2"/>
        <bgColor indexed="64"/>
      </patternFill>
    </fill>
    <fill>
      <patternFill patternType="solid">
        <fgColor theme="0"/>
        <bgColor indexed="64"/>
      </patternFill>
    </fill>
  </fills>
  <borders count="6">
    <border>
      <left/>
      <right/>
      <top/>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bottom style="thick">
        <color theme="0"/>
      </bottom>
      <diagonal/>
    </border>
    <border>
      <left/>
      <right/>
      <top style="thick">
        <color theme="0"/>
      </top>
      <bottom/>
      <diagonal/>
    </border>
  </borders>
  <cellStyleXfs count="8">
    <xf numFmtId="0" fontId="0" fillId="0" borderId="0"/>
    <xf numFmtId="43" fontId="1" fillId="0" borderId="0" applyFont="0" applyFill="0" applyBorder="0" applyAlignment="0" applyProtection="0"/>
    <xf numFmtId="0" fontId="5" fillId="0" borderId="0"/>
    <xf numFmtId="9"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cellStyleXfs>
  <cellXfs count="92">
    <xf numFmtId="0" fontId="0" fillId="0" borderId="0" xfId="0"/>
    <xf numFmtId="0" fontId="3" fillId="0" borderId="0" xfId="0" applyFont="1"/>
    <xf numFmtId="0" fontId="7" fillId="2" borderId="0" xfId="0" applyFont="1" applyFill="1" applyAlignment="1">
      <alignment horizontal="center"/>
    </xf>
    <xf numFmtId="0" fontId="6" fillId="2" borderId="0" xfId="0" applyFont="1" applyFill="1"/>
    <xf numFmtId="164" fontId="6" fillId="2" borderId="0" xfId="1" applyNumberFormat="1" applyFont="1" applyFill="1"/>
    <xf numFmtId="0" fontId="7" fillId="3" borderId="0" xfId="0" applyFont="1" applyFill="1" applyAlignment="1">
      <alignment horizontal="center"/>
    </xf>
    <xf numFmtId="0" fontId="6" fillId="3" borderId="0" xfId="0" applyFont="1" applyFill="1"/>
    <xf numFmtId="164" fontId="6" fillId="3" borderId="0" xfId="1" applyNumberFormat="1" applyFont="1" applyFill="1"/>
    <xf numFmtId="0" fontId="2" fillId="4" borderId="0" xfId="0" applyFont="1" applyFill="1" applyAlignment="1">
      <alignment horizontal="center"/>
    </xf>
    <xf numFmtId="0" fontId="4" fillId="4" borderId="0" xfId="0" applyFont="1" applyFill="1"/>
    <xf numFmtId="164" fontId="4" fillId="4" borderId="0" xfId="1" applyNumberFormat="1" applyFont="1" applyFill="1"/>
    <xf numFmtId="14" fontId="2" fillId="4" borderId="0" xfId="0" applyNumberFormat="1" applyFont="1" applyFill="1" applyAlignment="1">
      <alignment horizontal="center"/>
    </xf>
    <xf numFmtId="0" fontId="8" fillId="5" borderId="0" xfId="0" applyFont="1" applyFill="1"/>
    <xf numFmtId="0" fontId="0" fillId="5" borderId="0" xfId="0" applyFill="1"/>
    <xf numFmtId="0" fontId="7" fillId="3" borderId="1" xfId="0" applyFont="1" applyFill="1" applyBorder="1" applyAlignment="1">
      <alignment horizontal="center"/>
    </xf>
    <xf numFmtId="0" fontId="7" fillId="2" borderId="1" xfId="0" applyFont="1" applyFill="1" applyBorder="1" applyAlignment="1">
      <alignment horizontal="center"/>
    </xf>
    <xf numFmtId="0" fontId="2" fillId="4" borderId="1" xfId="0" applyFont="1" applyFill="1" applyBorder="1" applyAlignment="1">
      <alignment horizontal="center"/>
    </xf>
    <xf numFmtId="0" fontId="9" fillId="5" borderId="0" xfId="0" applyFont="1" applyFill="1"/>
    <xf numFmtId="0" fontId="6" fillId="5" borderId="0" xfId="0" applyFont="1" applyFill="1"/>
    <xf numFmtId="0" fontId="7" fillId="5" borderId="0" xfId="0" applyFont="1" applyFill="1"/>
    <xf numFmtId="0" fontId="6" fillId="5" borderId="1" xfId="0" applyFont="1" applyFill="1" applyBorder="1"/>
    <xf numFmtId="0" fontId="7" fillId="5" borderId="0" xfId="0" applyFont="1" applyFill="1" applyAlignment="1">
      <alignment horizontal="center"/>
    </xf>
    <xf numFmtId="0" fontId="7" fillId="5" borderId="1" xfId="0" applyFont="1" applyFill="1" applyBorder="1" applyAlignment="1">
      <alignment horizontal="center"/>
    </xf>
    <xf numFmtId="0" fontId="0" fillId="4" borderId="0" xfId="0" applyFill="1"/>
    <xf numFmtId="164" fontId="4" fillId="4" borderId="0" xfId="1" applyNumberFormat="1" applyFont="1" applyFill="1" applyBorder="1"/>
    <xf numFmtId="164" fontId="6" fillId="3" borderId="0" xfId="1" applyNumberFormat="1" applyFont="1" applyFill="1" applyBorder="1"/>
    <xf numFmtId="164" fontId="4" fillId="4" borderId="1" xfId="1" applyNumberFormat="1" applyFont="1" applyFill="1" applyBorder="1"/>
    <xf numFmtId="164" fontId="6" fillId="3" borderId="1" xfId="1" applyNumberFormat="1" applyFont="1" applyFill="1" applyBorder="1"/>
    <xf numFmtId="164" fontId="2" fillId="4" borderId="2" xfId="1" applyNumberFormat="1" applyFont="1" applyFill="1" applyBorder="1"/>
    <xf numFmtId="0" fontId="0" fillId="2" borderId="0" xfId="0" applyFill="1"/>
    <xf numFmtId="0" fontId="7" fillId="3" borderId="0" xfId="0" applyFont="1" applyFill="1"/>
    <xf numFmtId="164" fontId="2" fillId="4" borderId="0" xfId="1" applyNumberFormat="1" applyFont="1" applyFill="1" applyBorder="1"/>
    <xf numFmtId="164" fontId="7" fillId="3" borderId="0" xfId="1" applyNumberFormat="1" applyFont="1" applyFill="1" applyBorder="1"/>
    <xf numFmtId="164" fontId="7" fillId="2" borderId="0" xfId="1" applyNumberFormat="1" applyFont="1" applyFill="1" applyBorder="1"/>
    <xf numFmtId="0" fontId="2" fillId="4" borderId="0" xfId="0" applyFont="1" applyFill="1"/>
    <xf numFmtId="164" fontId="2" fillId="4" borderId="3" xfId="1" applyNumberFormat="1" applyFont="1" applyFill="1" applyBorder="1"/>
    <xf numFmtId="0" fontId="0" fillId="3" borderId="0" xfId="0" applyFill="1"/>
    <xf numFmtId="0" fontId="0" fillId="3" borderId="5" xfId="0" applyFill="1" applyBorder="1"/>
    <xf numFmtId="0" fontId="0" fillId="4" borderId="5" xfId="0" applyFill="1" applyBorder="1"/>
    <xf numFmtId="0" fontId="0" fillId="2" borderId="5" xfId="0" applyFill="1" applyBorder="1"/>
    <xf numFmtId="0" fontId="7" fillId="6" borderId="2" xfId="0" applyFont="1" applyFill="1" applyBorder="1"/>
    <xf numFmtId="164" fontId="4" fillId="4" borderId="2" xfId="1" applyNumberFormat="1" applyFont="1" applyFill="1" applyBorder="1"/>
    <xf numFmtId="164" fontId="4" fillId="4" borderId="0" xfId="0" applyNumberFormat="1" applyFont="1" applyFill="1"/>
    <xf numFmtId="164" fontId="4" fillId="4" borderId="4" xfId="1" applyNumberFormat="1" applyFont="1" applyFill="1" applyBorder="1"/>
    <xf numFmtId="0" fontId="3" fillId="5" borderId="0" xfId="0" applyFont="1" applyFill="1"/>
    <xf numFmtId="15" fontId="2" fillId="4" borderId="0" xfId="0" applyNumberFormat="1" applyFont="1" applyFill="1" applyAlignment="1">
      <alignment horizontal="center"/>
    </xf>
    <xf numFmtId="15" fontId="7" fillId="3" borderId="0" xfId="0" applyNumberFormat="1" applyFont="1" applyFill="1" applyAlignment="1">
      <alignment horizontal="center"/>
    </xf>
    <xf numFmtId="15" fontId="7" fillId="2" borderId="0" xfId="0" applyNumberFormat="1" applyFont="1" applyFill="1" applyAlignment="1">
      <alignment horizontal="center"/>
    </xf>
    <xf numFmtId="0" fontId="9" fillId="5" borderId="0" xfId="0" applyFont="1" applyFill="1" applyAlignment="1">
      <alignment horizontal="left"/>
    </xf>
    <xf numFmtId="0" fontId="12" fillId="5" borderId="0" xfId="0" applyFont="1" applyFill="1"/>
    <xf numFmtId="0" fontId="13" fillId="5" borderId="0" xfId="0" applyFont="1" applyFill="1"/>
    <xf numFmtId="0" fontId="14" fillId="5" borderId="0" xfId="0" applyFont="1" applyFill="1" applyAlignment="1">
      <alignment vertical="center"/>
    </xf>
    <xf numFmtId="0" fontId="14" fillId="5" borderId="0" xfId="0" applyFont="1" applyFill="1"/>
    <xf numFmtId="0" fontId="14" fillId="5" borderId="0" xfId="0" applyFont="1" applyFill="1" applyAlignment="1">
      <alignment horizontal="left" vertical="center"/>
    </xf>
    <xf numFmtId="0" fontId="3" fillId="0" borderId="0" xfId="0" applyFont="1" applyAlignment="1">
      <alignment vertical="center" wrapText="1"/>
    </xf>
    <xf numFmtId="0" fontId="15" fillId="0" borderId="0" xfId="0" applyFont="1"/>
    <xf numFmtId="164" fontId="2" fillId="6" borderId="2" xfId="0" applyNumberFormat="1" applyFont="1" applyFill="1" applyBorder="1"/>
    <xf numFmtId="164" fontId="4" fillId="4" borderId="4" xfId="0" applyNumberFormat="1" applyFont="1" applyFill="1" applyBorder="1"/>
    <xf numFmtId="164" fontId="4" fillId="4" borderId="1" xfId="0" applyNumberFormat="1" applyFont="1" applyFill="1" applyBorder="1"/>
    <xf numFmtId="43" fontId="0" fillId="0" borderId="0" xfId="0" applyNumberFormat="1"/>
    <xf numFmtId="164" fontId="0" fillId="0" borderId="0" xfId="0" applyNumberFormat="1" applyAlignment="1">
      <alignment horizontal="left"/>
    </xf>
    <xf numFmtId="0" fontId="14" fillId="5" borderId="0" xfId="0" applyFont="1" applyFill="1" applyAlignment="1">
      <alignment vertical="center" wrapText="1"/>
    </xf>
    <xf numFmtId="0" fontId="0" fillId="0" borderId="0" xfId="0" applyAlignment="1">
      <alignment vertical="center"/>
    </xf>
    <xf numFmtId="43" fontId="0" fillId="5" borderId="0" xfId="0" applyNumberFormat="1" applyFill="1"/>
    <xf numFmtId="0" fontId="11" fillId="5" borderId="0" xfId="0" applyFont="1" applyFill="1" applyAlignment="1">
      <alignment horizontal="left" wrapText="1"/>
    </xf>
    <xf numFmtId="0" fontId="6" fillId="5" borderId="0" xfId="0" applyFont="1" applyFill="1" applyAlignment="1">
      <alignment horizontal="left" wrapText="1"/>
    </xf>
    <xf numFmtId="164" fontId="7" fillId="3" borderId="2" xfId="1" applyNumberFormat="1" applyFont="1" applyFill="1" applyBorder="1"/>
    <xf numFmtId="164" fontId="7" fillId="2" borderId="2" xfId="1" applyNumberFormat="1" applyFont="1" applyFill="1" applyBorder="1"/>
    <xf numFmtId="164" fontId="2" fillId="6" borderId="3" xfId="1" applyNumberFormat="1" applyFont="1" applyFill="1" applyBorder="1"/>
    <xf numFmtId="164" fontId="7" fillId="6" borderId="3" xfId="1" applyNumberFormat="1" applyFont="1" applyFill="1" applyBorder="1"/>
    <xf numFmtId="164" fontId="7" fillId="3" borderId="3" xfId="1" applyNumberFormat="1" applyFont="1" applyFill="1" applyBorder="1"/>
    <xf numFmtId="164" fontId="7" fillId="2" borderId="3" xfId="1" applyNumberFormat="1" applyFont="1" applyFill="1" applyBorder="1"/>
    <xf numFmtId="164" fontId="6" fillId="3" borderId="0" xfId="0" applyNumberFormat="1" applyFont="1" applyFill="1"/>
    <xf numFmtId="0" fontId="6" fillId="2" borderId="0" xfId="0" applyFont="1" applyFill="1" applyAlignment="1">
      <alignment vertical="center" wrapText="1"/>
    </xf>
    <xf numFmtId="0" fontId="6" fillId="2" borderId="0" xfId="0" applyFont="1" applyFill="1" applyAlignment="1">
      <alignment wrapText="1"/>
    </xf>
    <xf numFmtId="0" fontId="8" fillId="5" borderId="0" xfId="0" applyFont="1" applyFill="1" applyAlignment="1">
      <alignment horizontal="center"/>
    </xf>
    <xf numFmtId="0" fontId="10" fillId="0" borderId="0" xfId="0" applyFont="1" applyAlignment="1">
      <alignment horizontal="center"/>
    </xf>
    <xf numFmtId="0" fontId="11" fillId="5" borderId="0" xfId="0" applyFont="1" applyFill="1" applyAlignment="1">
      <alignment horizontal="center"/>
    </xf>
    <xf numFmtId="0" fontId="12" fillId="0" borderId="0" xfId="0" applyFont="1" applyAlignment="1">
      <alignment horizontal="center"/>
    </xf>
    <xf numFmtId="0" fontId="10" fillId="5" borderId="0" xfId="0" applyFont="1" applyFill="1" applyAlignment="1">
      <alignment horizontal="center"/>
    </xf>
    <xf numFmtId="0" fontId="9" fillId="5" borderId="0" xfId="0" applyFont="1" applyFill="1" applyAlignment="1">
      <alignment horizontal="left"/>
    </xf>
    <xf numFmtId="0" fontId="0" fillId="0" borderId="0" xfId="0" applyAlignment="1">
      <alignment horizontal="left"/>
    </xf>
    <xf numFmtId="0" fontId="9" fillId="5" borderId="0" xfId="0" applyFont="1" applyFill="1"/>
    <xf numFmtId="0" fontId="0" fillId="0" borderId="0" xfId="0"/>
    <xf numFmtId="0" fontId="8" fillId="5" borderId="0" xfId="0" applyFont="1" applyFill="1" applyAlignment="1">
      <alignment horizontal="left"/>
    </xf>
    <xf numFmtId="0" fontId="10" fillId="5" borderId="0" xfId="0" applyFont="1" applyFill="1" applyAlignment="1">
      <alignment horizontal="left"/>
    </xf>
    <xf numFmtId="0" fontId="0" fillId="2" borderId="0" xfId="0" applyFill="1" applyAlignment="1">
      <alignment wrapText="1"/>
    </xf>
    <xf numFmtId="0" fontId="11" fillId="5" borderId="0" xfId="0" applyFont="1" applyFill="1" applyAlignment="1">
      <alignment horizontal="left" wrapText="1"/>
    </xf>
    <xf numFmtId="0" fontId="6" fillId="5" borderId="0" xfId="0" applyFont="1" applyFill="1" applyAlignment="1">
      <alignment horizontal="left" wrapText="1"/>
    </xf>
    <xf numFmtId="43" fontId="4" fillId="4" borderId="0" xfId="1" applyNumberFormat="1" applyFont="1" applyFill="1"/>
    <xf numFmtId="0" fontId="0" fillId="0" borderId="0" xfId="0" quotePrefix="1"/>
    <xf numFmtId="164" fontId="4" fillId="4" borderId="0" xfId="1" quotePrefix="1" applyNumberFormat="1" applyFont="1" applyFill="1"/>
  </cellXfs>
  <cellStyles count="8">
    <cellStyle name="Comma" xfId="1" builtinId="3"/>
    <cellStyle name="Comma [0] 2" xfId="7" xr:uid="{8B68EEFE-C62D-41B7-9A02-DCF7938279B6}"/>
    <cellStyle name="Comma 2" xfId="6" xr:uid="{3AEE1AF0-6958-4163-BE3E-5E421AFF0C7D}"/>
    <cellStyle name="Currency [0] 2" xfId="5" xr:uid="{AAA1BA63-4D41-4111-91F3-0D5BFD69990F}"/>
    <cellStyle name="Currency 2" xfId="4" xr:uid="{6FA8CCA1-5599-4725-AC63-EC81A19094A4}"/>
    <cellStyle name="Normal" xfId="0" builtinId="0"/>
    <cellStyle name="Normal 3" xfId="2" xr:uid="{9180D465-D915-42E7-BD36-D25BCBD466C0}"/>
    <cellStyle name="Percent 2" xfId="3" xr:uid="{125F43BB-E70F-409D-9E90-826EA39BBE2B}"/>
  </cellStyles>
  <dxfs count="0"/>
  <tableStyles count="0" defaultTableStyle="TableStyleMedium2" defaultPivotStyle="PivotStyleLight16"/>
  <colors>
    <mruColors>
      <color rgb="FFA9B2B1"/>
      <color rgb="FF004165"/>
      <color rgb="FF772432"/>
      <color rgb="FFF2D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1142999</xdr:colOff>
      <xdr:row>0</xdr:row>
      <xdr:rowOff>133350</xdr:rowOff>
    </xdr:from>
    <xdr:to>
      <xdr:col>8</xdr:col>
      <xdr:colOff>295275</xdr:colOff>
      <xdr:row>6</xdr:row>
      <xdr:rowOff>28575</xdr:rowOff>
    </xdr:to>
    <xdr:pic>
      <xdr:nvPicPr>
        <xdr:cNvPr id="4" name="Picture 1">
          <a:extLst>
            <a:ext uri="{FF2B5EF4-FFF2-40B4-BE49-F238E27FC236}">
              <a16:creationId xmlns:a16="http://schemas.microsoft.com/office/drawing/2014/main" id="{D8CC3B41-FE9D-485F-AA31-B4C4B287BCF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2999" y="133350"/>
          <a:ext cx="5619751" cy="10382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xdr:col>
      <xdr:colOff>361950</xdr:colOff>
      <xdr:row>0</xdr:row>
      <xdr:rowOff>66675</xdr:rowOff>
    </xdr:from>
    <xdr:to>
      <xdr:col>8</xdr:col>
      <xdr:colOff>125689</xdr:colOff>
      <xdr:row>4</xdr:row>
      <xdr:rowOff>66741</xdr:rowOff>
    </xdr:to>
    <xdr:pic>
      <xdr:nvPicPr>
        <xdr:cNvPr id="7" name="Picture 6">
          <a:extLst>
            <a:ext uri="{FF2B5EF4-FFF2-40B4-BE49-F238E27FC236}">
              <a16:creationId xmlns:a16="http://schemas.microsoft.com/office/drawing/2014/main" id="{A1841F55-1E86-E0AE-DAAB-112A2C2073F7}"/>
            </a:ext>
          </a:extLst>
        </xdr:cNvPr>
        <xdr:cNvPicPr>
          <a:picLocks noChangeAspect="1"/>
        </xdr:cNvPicPr>
      </xdr:nvPicPr>
      <xdr:blipFill>
        <a:blip xmlns:r="http://schemas.openxmlformats.org/officeDocument/2006/relationships" r:embed="rId2"/>
        <a:stretch>
          <a:fillRect/>
        </a:stretch>
      </xdr:blipFill>
      <xdr:spPr>
        <a:xfrm>
          <a:off x="2667000" y="66675"/>
          <a:ext cx="3926164" cy="762066"/>
        </a:xfrm>
        <a:prstGeom prst="rect">
          <a:avLst/>
        </a:prstGeom>
      </xdr:spPr>
    </xdr:pic>
    <xdr:clientData/>
  </xdr:twoCellAnchor>
  <xdr:twoCellAnchor>
    <xdr:from>
      <xdr:col>2</xdr:col>
      <xdr:colOff>114300</xdr:colOff>
      <xdr:row>3</xdr:row>
      <xdr:rowOff>95250</xdr:rowOff>
    </xdr:from>
    <xdr:to>
      <xdr:col>8</xdr:col>
      <xdr:colOff>190500</xdr:colOff>
      <xdr:row>5</xdr:row>
      <xdr:rowOff>9526</xdr:rowOff>
    </xdr:to>
    <xdr:sp macro="" textlink="">
      <xdr:nvSpPr>
        <xdr:cNvPr id="9" name="TextBox 8">
          <a:extLst>
            <a:ext uri="{FF2B5EF4-FFF2-40B4-BE49-F238E27FC236}">
              <a16:creationId xmlns:a16="http://schemas.microsoft.com/office/drawing/2014/main" id="{21188FFD-DAFA-BC12-D0CF-41907D369DA9}"/>
            </a:ext>
          </a:extLst>
        </xdr:cNvPr>
        <xdr:cNvSpPr txBox="1"/>
      </xdr:nvSpPr>
      <xdr:spPr>
        <a:xfrm>
          <a:off x="2828925" y="666750"/>
          <a:ext cx="3829050" cy="295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rgbClr val="004165"/>
              </a:solidFill>
            </a:rPr>
            <a:t>Financial</a:t>
          </a:r>
          <a:r>
            <a:rPr lang="en-AU" sz="1100" b="1" baseline="0">
              <a:solidFill>
                <a:srgbClr val="004165"/>
              </a:solidFill>
            </a:rPr>
            <a:t> Report for the 6 months ended 31 December 2023</a:t>
          </a:r>
          <a:endParaRPr lang="en-AU" sz="1100" b="1">
            <a:solidFill>
              <a:srgbClr val="004165"/>
            </a:solidFill>
          </a:endParaRP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02804-66EA-497B-A521-94ABEE5A09E8}">
  <dimension ref="A1:M173"/>
  <sheetViews>
    <sheetView tabSelected="1" topLeftCell="A40" workbookViewId="0">
      <selection activeCell="B172" sqref="B172:J172"/>
    </sheetView>
  </sheetViews>
  <sheetFormatPr defaultRowHeight="15" x14ac:dyDescent="0.25"/>
  <cols>
    <col min="1" max="1" width="34.5703125" customWidth="1"/>
    <col min="2" max="2" width="6.140625" customWidth="1"/>
    <col min="3" max="3" width="14" customWidth="1"/>
    <col min="4" max="4" width="13.85546875" customWidth="1"/>
    <col min="5" max="5" width="13.140625" customWidth="1"/>
    <col min="6" max="6" width="1.28515625" customWidth="1"/>
    <col min="7" max="7" width="12.42578125" customWidth="1"/>
    <col min="8" max="8" width="1.5703125" customWidth="1"/>
    <col min="9" max="9" width="12.5703125" customWidth="1"/>
    <col min="11" max="11" width="13.42578125" customWidth="1"/>
    <col min="12" max="12" width="62.5703125" bestFit="1" customWidth="1"/>
  </cols>
  <sheetData>
    <row r="1" spans="1:10" x14ac:dyDescent="0.25">
      <c r="A1" s="13"/>
      <c r="B1" s="13"/>
      <c r="C1" s="13"/>
      <c r="D1" s="13"/>
      <c r="E1" s="13"/>
      <c r="F1" s="13"/>
      <c r="G1" s="13"/>
      <c r="H1" s="13"/>
      <c r="I1" s="13"/>
      <c r="J1" s="13"/>
    </row>
    <row r="2" spans="1:10" x14ac:dyDescent="0.25">
      <c r="A2" s="13"/>
      <c r="B2" s="13"/>
      <c r="C2" s="13"/>
      <c r="D2" s="13"/>
      <c r="E2" s="13"/>
      <c r="F2" s="13"/>
      <c r="G2" s="13"/>
      <c r="H2" s="13"/>
      <c r="I2" s="13"/>
      <c r="J2" s="13"/>
    </row>
    <row r="3" spans="1:10" x14ac:dyDescent="0.25">
      <c r="A3" s="13"/>
      <c r="B3" s="13"/>
      <c r="C3" s="13"/>
      <c r="D3" s="13"/>
      <c r="E3" s="13"/>
      <c r="F3" s="13"/>
      <c r="G3" s="13"/>
      <c r="H3" s="13"/>
      <c r="I3" s="13"/>
      <c r="J3" s="13"/>
    </row>
    <row r="4" spans="1:10" x14ac:dyDescent="0.25">
      <c r="A4" s="13"/>
      <c r="B4" s="13"/>
      <c r="C4" s="13"/>
      <c r="D4" s="13"/>
      <c r="E4" s="13"/>
      <c r="F4" s="13"/>
      <c r="G4" s="13"/>
      <c r="H4" s="13"/>
      <c r="I4" s="13"/>
      <c r="J4" s="13"/>
    </row>
    <row r="5" spans="1:10" x14ac:dyDescent="0.25">
      <c r="A5" s="13"/>
      <c r="B5" s="13"/>
      <c r="C5" s="13"/>
      <c r="D5" s="13"/>
      <c r="E5" s="13"/>
      <c r="F5" s="13"/>
      <c r="G5" s="13"/>
      <c r="H5" s="13"/>
      <c r="I5" s="13"/>
      <c r="J5" s="13"/>
    </row>
    <row r="6" spans="1:10" x14ac:dyDescent="0.25">
      <c r="A6" s="13"/>
      <c r="B6" s="13"/>
      <c r="C6" s="13"/>
      <c r="D6" s="13"/>
      <c r="E6" s="13"/>
      <c r="F6" s="13"/>
      <c r="G6" s="13"/>
      <c r="H6" s="13"/>
      <c r="I6" s="13"/>
      <c r="J6" s="13"/>
    </row>
    <row r="7" spans="1:10" ht="6" customHeight="1" x14ac:dyDescent="0.25">
      <c r="A7" s="13"/>
      <c r="B7" s="13"/>
      <c r="C7" s="13"/>
      <c r="D7" s="13"/>
      <c r="E7" s="13"/>
      <c r="F7" s="13"/>
      <c r="G7" s="13"/>
      <c r="H7" s="13"/>
      <c r="I7" s="13"/>
      <c r="J7" s="13"/>
    </row>
    <row r="8" spans="1:10" ht="20.25" customHeight="1" x14ac:dyDescent="0.35">
      <c r="A8" s="75" t="s">
        <v>49</v>
      </c>
      <c r="B8" s="76"/>
      <c r="C8" s="76"/>
      <c r="D8" s="76"/>
      <c r="E8" s="76"/>
      <c r="F8" s="76"/>
      <c r="G8" s="76"/>
      <c r="H8" s="76"/>
      <c r="I8" s="76"/>
      <c r="J8" s="76"/>
    </row>
    <row r="9" spans="1:10" ht="15" customHeight="1" x14ac:dyDescent="0.25">
      <c r="A9" s="13"/>
      <c r="B9" s="13"/>
      <c r="C9" s="13"/>
      <c r="D9" s="13"/>
      <c r="E9" s="13"/>
      <c r="F9" s="13"/>
      <c r="G9" s="13"/>
      <c r="H9" s="13"/>
      <c r="I9" s="13"/>
      <c r="J9" s="13"/>
    </row>
    <row r="10" spans="1:10" ht="15" customHeight="1" x14ac:dyDescent="0.3">
      <c r="A10" s="77" t="s">
        <v>54</v>
      </c>
      <c r="B10" s="78"/>
      <c r="C10" s="78"/>
      <c r="D10" s="78"/>
      <c r="E10" s="78"/>
      <c r="F10" s="78"/>
      <c r="G10" s="78"/>
      <c r="H10" s="78"/>
      <c r="I10" s="78"/>
      <c r="J10" s="78"/>
    </row>
    <row r="11" spans="1:10" ht="15" customHeight="1" x14ac:dyDescent="0.25">
      <c r="A11" s="13"/>
      <c r="B11" s="13"/>
      <c r="C11" s="13"/>
      <c r="D11" s="13"/>
      <c r="E11" s="13"/>
      <c r="F11" s="13"/>
      <c r="G11" s="13"/>
      <c r="H11" s="13"/>
      <c r="I11" s="13"/>
      <c r="J11" s="13"/>
    </row>
    <row r="12" spans="1:10" ht="21" customHeight="1" x14ac:dyDescent="0.3">
      <c r="A12" s="77" t="s">
        <v>50</v>
      </c>
      <c r="B12" s="78"/>
      <c r="C12" s="78"/>
      <c r="D12" s="78"/>
      <c r="E12" s="78"/>
      <c r="F12" s="78"/>
      <c r="G12" s="78"/>
      <c r="H12" s="78"/>
      <c r="I12" s="78"/>
      <c r="J12" s="78"/>
    </row>
    <row r="13" spans="1:10" ht="15" customHeight="1" x14ac:dyDescent="0.25">
      <c r="A13" s="13"/>
      <c r="B13" s="13"/>
      <c r="C13" s="13"/>
      <c r="D13" s="13"/>
      <c r="E13" s="13"/>
      <c r="F13" s="13"/>
      <c r="G13" s="13"/>
      <c r="H13" s="13"/>
      <c r="I13" s="13"/>
      <c r="J13" s="13"/>
    </row>
    <row r="14" spans="1:10" ht="17.25" customHeight="1" x14ac:dyDescent="0.3">
      <c r="A14" s="77" t="s">
        <v>51</v>
      </c>
      <c r="B14" s="77"/>
      <c r="C14" s="77"/>
      <c r="D14" s="77"/>
      <c r="E14" s="77"/>
      <c r="F14" s="77"/>
      <c r="G14" s="77"/>
      <c r="H14" s="77"/>
      <c r="I14" s="77"/>
      <c r="J14" s="77"/>
    </row>
    <row r="15" spans="1:10" ht="15" customHeight="1" x14ac:dyDescent="0.25">
      <c r="A15" s="13"/>
      <c r="B15" s="13"/>
      <c r="C15" s="13"/>
      <c r="D15" s="13"/>
      <c r="E15" s="13"/>
      <c r="F15" s="13"/>
      <c r="G15" s="13"/>
      <c r="H15" s="13"/>
      <c r="I15" s="13"/>
      <c r="J15" s="13"/>
    </row>
    <row r="16" spans="1:10" ht="15" customHeight="1" x14ac:dyDescent="0.3">
      <c r="A16" s="77" t="s">
        <v>55</v>
      </c>
      <c r="B16" s="77"/>
      <c r="C16" s="77"/>
      <c r="D16" s="77"/>
      <c r="E16" s="77"/>
      <c r="F16" s="77"/>
      <c r="G16" s="77"/>
      <c r="H16" s="77"/>
      <c r="I16" s="77"/>
      <c r="J16" s="77"/>
    </row>
    <row r="17" spans="1:12" ht="15" customHeight="1" x14ac:dyDescent="0.3">
      <c r="A17" s="77"/>
      <c r="B17" s="78"/>
      <c r="C17" s="78"/>
      <c r="D17" s="78"/>
      <c r="E17" s="78"/>
      <c r="F17" s="78"/>
      <c r="G17" s="78"/>
      <c r="H17" s="78"/>
      <c r="I17" s="78"/>
      <c r="J17" s="78"/>
    </row>
    <row r="18" spans="1:12" ht="15" customHeight="1" x14ac:dyDescent="0.3">
      <c r="A18" s="77" t="s">
        <v>57</v>
      </c>
      <c r="B18" s="77"/>
      <c r="C18" s="77"/>
      <c r="D18" s="77"/>
      <c r="E18" s="77"/>
      <c r="F18" s="77"/>
      <c r="G18" s="77"/>
      <c r="H18" s="77"/>
      <c r="I18" s="77"/>
      <c r="J18" s="77"/>
    </row>
    <row r="19" spans="1:12" ht="15" customHeight="1" x14ac:dyDescent="0.3">
      <c r="A19" s="77"/>
      <c r="B19" s="77"/>
      <c r="C19" s="77"/>
      <c r="D19" s="77"/>
      <c r="E19" s="77"/>
      <c r="F19" s="77"/>
      <c r="G19" s="77"/>
      <c r="H19" s="77"/>
      <c r="I19" s="77"/>
      <c r="J19" s="77"/>
    </row>
    <row r="20" spans="1:12" ht="6.75" customHeight="1" x14ac:dyDescent="0.35">
      <c r="A20" s="75" t="s">
        <v>68</v>
      </c>
      <c r="B20" s="79"/>
      <c r="C20" s="79"/>
      <c r="D20" s="79"/>
      <c r="E20" s="79"/>
      <c r="F20" s="79"/>
      <c r="G20" s="79"/>
      <c r="H20" s="79"/>
      <c r="I20" s="79"/>
      <c r="J20" s="79"/>
    </row>
    <row r="21" spans="1:12" ht="24.75" customHeight="1" x14ac:dyDescent="0.35">
      <c r="A21" s="84" t="s">
        <v>53</v>
      </c>
      <c r="B21" s="85"/>
      <c r="C21" s="85"/>
      <c r="D21" s="85"/>
      <c r="E21" s="85"/>
      <c r="F21" s="85"/>
      <c r="G21" s="85"/>
      <c r="H21" s="85"/>
      <c r="I21" s="85"/>
      <c r="J21" s="85"/>
    </row>
    <row r="22" spans="1:12" ht="6" customHeight="1" x14ac:dyDescent="0.3">
      <c r="A22" s="49"/>
      <c r="B22" s="49"/>
      <c r="C22" s="49"/>
      <c r="D22" s="49"/>
      <c r="E22" s="49"/>
      <c r="F22" s="49"/>
      <c r="G22" s="49"/>
      <c r="H22" s="49"/>
      <c r="I22" s="49"/>
      <c r="J22" s="49"/>
    </row>
    <row r="23" spans="1:12" ht="15" customHeight="1" x14ac:dyDescent="0.25">
      <c r="A23" s="87" t="s">
        <v>103</v>
      </c>
      <c r="B23" s="88"/>
      <c r="C23" s="88"/>
      <c r="D23" s="88"/>
      <c r="E23" s="88"/>
      <c r="F23" s="88"/>
      <c r="G23" s="88"/>
      <c r="H23" s="88"/>
      <c r="I23" s="88"/>
      <c r="J23" s="88"/>
    </row>
    <row r="24" spans="1:12" ht="19.5" customHeight="1" x14ac:dyDescent="0.25">
      <c r="A24" s="88"/>
      <c r="B24" s="88"/>
      <c r="C24" s="88"/>
      <c r="D24" s="88"/>
      <c r="E24" s="88"/>
      <c r="F24" s="88"/>
      <c r="G24" s="88"/>
      <c r="H24" s="88"/>
      <c r="I24" s="88"/>
      <c r="J24" s="88"/>
    </row>
    <row r="25" spans="1:12" ht="5.25" customHeight="1" x14ac:dyDescent="0.3">
      <c r="A25" s="77"/>
      <c r="B25" s="77"/>
      <c r="C25" s="77"/>
      <c r="D25" s="77"/>
      <c r="E25" s="77"/>
      <c r="F25" s="77"/>
      <c r="G25" s="77"/>
      <c r="H25" s="77"/>
      <c r="I25" s="77"/>
      <c r="J25" s="77"/>
    </row>
    <row r="26" spans="1:12" ht="21.75" customHeight="1" x14ac:dyDescent="0.25">
      <c r="A26" s="87" t="s">
        <v>99</v>
      </c>
      <c r="B26" s="88"/>
      <c r="C26" s="88"/>
      <c r="D26" s="88"/>
      <c r="E26" s="88"/>
      <c r="F26" s="88"/>
      <c r="G26" s="88"/>
      <c r="H26" s="88"/>
      <c r="I26" s="88"/>
      <c r="J26" s="88"/>
      <c r="L26" s="54"/>
    </row>
    <row r="27" spans="1:12" ht="15" customHeight="1" x14ac:dyDescent="0.25">
      <c r="A27" s="88"/>
      <c r="B27" s="88"/>
      <c r="C27" s="88"/>
      <c r="D27" s="88"/>
      <c r="E27" s="88"/>
      <c r="F27" s="88"/>
      <c r="G27" s="88"/>
      <c r="H27" s="88"/>
      <c r="I27" s="88"/>
      <c r="J27" s="88"/>
    </row>
    <row r="28" spans="1:12" ht="7.5" customHeight="1" x14ac:dyDescent="0.3">
      <c r="A28" s="77"/>
      <c r="B28" s="77"/>
      <c r="C28" s="77"/>
      <c r="D28" s="77"/>
      <c r="E28" s="77"/>
      <c r="F28" s="77"/>
      <c r="G28" s="77"/>
      <c r="H28" s="77"/>
      <c r="I28" s="77"/>
      <c r="J28" s="77"/>
    </row>
    <row r="29" spans="1:12" ht="18.75" customHeight="1" x14ac:dyDescent="0.3">
      <c r="A29" s="87" t="s">
        <v>100</v>
      </c>
      <c r="B29" s="88"/>
      <c r="C29" s="88"/>
      <c r="D29" s="88"/>
      <c r="E29" s="88"/>
      <c r="F29" s="88"/>
      <c r="G29" s="88"/>
      <c r="H29" s="88"/>
      <c r="I29" s="88"/>
      <c r="J29" s="88"/>
    </row>
    <row r="30" spans="1:12" ht="18.75" customHeight="1" x14ac:dyDescent="0.3">
      <c r="A30" s="64"/>
      <c r="B30" s="65"/>
      <c r="C30" s="65"/>
      <c r="D30" s="65"/>
      <c r="E30" s="65"/>
      <c r="F30" s="65"/>
      <c r="G30" s="65"/>
      <c r="H30" s="65"/>
      <c r="I30" s="65"/>
      <c r="J30" s="65"/>
    </row>
    <row r="31" spans="1:12" ht="18.75" customHeight="1" x14ac:dyDescent="0.3">
      <c r="A31" s="64"/>
      <c r="B31" s="65"/>
      <c r="C31" s="65"/>
      <c r="D31" s="65"/>
      <c r="E31" s="65"/>
      <c r="F31" s="65"/>
      <c r="G31" s="65"/>
      <c r="H31" s="65"/>
      <c r="I31" s="65"/>
      <c r="J31" s="65"/>
    </row>
    <row r="32" spans="1:12" ht="18.75" customHeight="1" x14ac:dyDescent="0.3">
      <c r="A32" s="64"/>
      <c r="B32" s="65"/>
      <c r="C32" s="65"/>
      <c r="D32" s="65"/>
      <c r="E32" s="65"/>
      <c r="F32" s="65"/>
      <c r="G32" s="65"/>
      <c r="H32" s="65"/>
      <c r="I32" s="65"/>
      <c r="J32" s="65"/>
    </row>
    <row r="33" spans="1:12" ht="18.75" customHeight="1" x14ac:dyDescent="0.3">
      <c r="A33" s="64"/>
      <c r="B33" s="65"/>
      <c r="C33" s="65"/>
      <c r="D33" s="65"/>
      <c r="E33" s="65"/>
      <c r="F33" s="65"/>
      <c r="G33" s="65"/>
      <c r="H33" s="65"/>
      <c r="I33" s="65"/>
      <c r="J33" s="65"/>
    </row>
    <row r="34" spans="1:12" ht="21" x14ac:dyDescent="0.35">
      <c r="A34" s="80" t="s">
        <v>44</v>
      </c>
      <c r="B34" s="81"/>
      <c r="C34" s="81"/>
      <c r="D34" s="81"/>
      <c r="E34" s="81"/>
      <c r="F34" s="81"/>
      <c r="G34" s="81"/>
      <c r="H34" s="81"/>
      <c r="I34" s="81"/>
      <c r="J34" s="81"/>
    </row>
    <row r="35" spans="1:12" ht="21" x14ac:dyDescent="0.35">
      <c r="A35" s="48"/>
      <c r="B35" s="48"/>
      <c r="C35" s="48"/>
      <c r="D35" s="48"/>
      <c r="E35" s="48"/>
      <c r="F35" s="48"/>
      <c r="G35" s="48"/>
      <c r="H35" s="48"/>
      <c r="I35" s="48"/>
      <c r="J35" s="48"/>
    </row>
    <row r="36" spans="1:12" ht="7.5" customHeight="1" x14ac:dyDescent="0.35">
      <c r="A36" s="12"/>
      <c r="B36" s="13"/>
      <c r="C36" s="13"/>
      <c r="D36" s="13"/>
      <c r="E36" s="13"/>
      <c r="F36" s="13"/>
      <c r="G36" s="13"/>
      <c r="H36" s="13"/>
      <c r="I36" s="13"/>
      <c r="J36" s="13"/>
    </row>
    <row r="37" spans="1:12" x14ac:dyDescent="0.25">
      <c r="A37" s="18"/>
      <c r="B37" s="19"/>
      <c r="C37" s="8" t="s">
        <v>13</v>
      </c>
      <c r="D37" s="5" t="s">
        <v>13</v>
      </c>
      <c r="E37" s="2" t="s">
        <v>13</v>
      </c>
      <c r="F37" s="18"/>
      <c r="G37" s="8" t="s">
        <v>13</v>
      </c>
      <c r="H37" s="21"/>
      <c r="I37" s="5" t="s">
        <v>14</v>
      </c>
      <c r="J37" s="13"/>
    </row>
    <row r="38" spans="1:12" x14ac:dyDescent="0.25">
      <c r="A38" s="18"/>
      <c r="B38" s="18"/>
      <c r="C38" s="45">
        <v>45291</v>
      </c>
      <c r="D38" s="46">
        <v>45291</v>
      </c>
      <c r="E38" s="47">
        <v>45291</v>
      </c>
      <c r="F38" s="18"/>
      <c r="G38" s="45">
        <v>44926</v>
      </c>
      <c r="H38" s="21"/>
      <c r="I38" s="5" t="s">
        <v>120</v>
      </c>
      <c r="J38" s="13"/>
    </row>
    <row r="39" spans="1:12" x14ac:dyDescent="0.25">
      <c r="A39" s="18"/>
      <c r="B39" s="18"/>
      <c r="C39" s="8" t="s">
        <v>0</v>
      </c>
      <c r="D39" s="5" t="s">
        <v>1</v>
      </c>
      <c r="E39" s="2" t="s">
        <v>2</v>
      </c>
      <c r="F39" s="18"/>
      <c r="G39" s="11" t="s">
        <v>0</v>
      </c>
      <c r="H39" s="21"/>
      <c r="I39" s="5" t="s">
        <v>1</v>
      </c>
      <c r="J39" s="13"/>
    </row>
    <row r="40" spans="1:12" ht="15.75" customHeight="1" x14ac:dyDescent="0.25">
      <c r="A40" s="18"/>
      <c r="B40" s="18"/>
      <c r="C40" s="16" t="s">
        <v>69</v>
      </c>
      <c r="D40" s="14" t="s">
        <v>69</v>
      </c>
      <c r="E40" s="15" t="s">
        <v>69</v>
      </c>
      <c r="F40" s="20"/>
      <c r="G40" s="16" t="s">
        <v>69</v>
      </c>
      <c r="H40" s="22"/>
      <c r="I40" s="14" t="s">
        <v>69</v>
      </c>
      <c r="J40" s="13"/>
    </row>
    <row r="41" spans="1:12" ht="4.5" customHeight="1" x14ac:dyDescent="0.25">
      <c r="A41" s="18"/>
      <c r="B41" s="18"/>
      <c r="C41" s="8"/>
      <c r="D41" s="5"/>
      <c r="E41" s="2"/>
      <c r="F41" s="18"/>
      <c r="G41" s="8"/>
      <c r="H41" s="21"/>
      <c r="I41" s="5"/>
      <c r="J41" s="13"/>
    </row>
    <row r="42" spans="1:12" x14ac:dyDescent="0.25">
      <c r="A42" s="19" t="s">
        <v>3</v>
      </c>
      <c r="B42" s="19"/>
      <c r="C42" s="9" t="s">
        <v>4</v>
      </c>
      <c r="D42" s="6" t="s">
        <v>4</v>
      </c>
      <c r="E42" s="3" t="s">
        <v>4</v>
      </c>
      <c r="F42" s="18"/>
      <c r="G42" s="9"/>
      <c r="H42" s="18"/>
      <c r="I42" s="6"/>
      <c r="J42" s="13"/>
    </row>
    <row r="43" spans="1:12" x14ac:dyDescent="0.25">
      <c r="A43" s="18" t="s">
        <v>42</v>
      </c>
      <c r="B43" s="18">
        <v>1</v>
      </c>
      <c r="C43" s="10">
        <v>31376.51</v>
      </c>
      <c r="D43" s="7">
        <v>30711.279999999999</v>
      </c>
      <c r="E43" s="4">
        <f>C43-D43</f>
        <v>665.22999999999956</v>
      </c>
      <c r="F43" s="18"/>
      <c r="G43" s="10">
        <v>29418.55</v>
      </c>
      <c r="H43" s="18"/>
      <c r="I43" s="7">
        <v>60442.53</v>
      </c>
      <c r="J43" s="13"/>
      <c r="L43" s="60"/>
    </row>
    <row r="44" spans="1:12" x14ac:dyDescent="0.25">
      <c r="A44" s="18" t="s">
        <v>41</v>
      </c>
      <c r="B44" s="18">
        <v>2</v>
      </c>
      <c r="C44" s="10">
        <v>0</v>
      </c>
      <c r="D44" s="7">
        <v>0</v>
      </c>
      <c r="E44" s="4">
        <f>C44-D44</f>
        <v>0</v>
      </c>
      <c r="F44" s="18"/>
      <c r="G44" s="10">
        <v>0</v>
      </c>
      <c r="H44" s="18"/>
      <c r="I44" s="7">
        <v>27978.26</v>
      </c>
      <c r="J44" s="13"/>
      <c r="L44" s="60"/>
    </row>
    <row r="45" spans="1:12" x14ac:dyDescent="0.25">
      <c r="A45" s="18" t="s">
        <v>5</v>
      </c>
      <c r="B45" s="18">
        <v>3</v>
      </c>
      <c r="C45" s="10">
        <v>245.06</v>
      </c>
      <c r="D45" s="7">
        <v>198.23</v>
      </c>
      <c r="E45" s="4">
        <f>C45-D45</f>
        <v>46.830000000000013</v>
      </c>
      <c r="F45" s="18"/>
      <c r="G45" s="10">
        <v>-3190.76</v>
      </c>
      <c r="H45" s="18"/>
      <c r="I45" s="72">
        <v>351.77</v>
      </c>
      <c r="J45" s="13"/>
      <c r="L45" s="60"/>
    </row>
    <row r="46" spans="1:12" s="1" customFormat="1" ht="15.75" customHeight="1" x14ac:dyDescent="0.25">
      <c r="A46" s="19" t="s">
        <v>6</v>
      </c>
      <c r="B46" s="19"/>
      <c r="C46" s="28">
        <f>SUM(C43:C45)</f>
        <v>31621.57</v>
      </c>
      <c r="D46" s="66">
        <f>SUM(D43:D45)</f>
        <v>30909.51</v>
      </c>
      <c r="E46" s="67">
        <f>SUM(E43:E45)</f>
        <v>712.0599999999996</v>
      </c>
      <c r="F46" s="19"/>
      <c r="G46" s="28">
        <f>SUM(G43:G45)</f>
        <v>26227.79</v>
      </c>
      <c r="H46" s="19"/>
      <c r="I46" s="66">
        <f>SUM(I43:I45)</f>
        <v>88772.56</v>
      </c>
      <c r="J46" s="44"/>
      <c r="K46"/>
      <c r="L46" s="60"/>
    </row>
    <row r="47" spans="1:12" x14ac:dyDescent="0.25">
      <c r="A47" s="19" t="s">
        <v>7</v>
      </c>
      <c r="B47" s="19"/>
      <c r="C47" s="10" t="s">
        <v>4</v>
      </c>
      <c r="D47" s="7" t="s">
        <v>4</v>
      </c>
      <c r="E47" s="4" t="s">
        <v>4</v>
      </c>
      <c r="F47" s="18"/>
      <c r="G47" s="42"/>
      <c r="H47" s="18"/>
      <c r="I47" s="6"/>
      <c r="J47" s="13"/>
    </row>
    <row r="48" spans="1:12" x14ac:dyDescent="0.25">
      <c r="A48" s="18" t="s">
        <v>41</v>
      </c>
      <c r="B48" s="19">
        <v>4</v>
      </c>
      <c r="C48" s="10">
        <v>0</v>
      </c>
      <c r="D48" s="7">
        <v>0</v>
      </c>
      <c r="E48" s="4"/>
      <c r="F48" s="18"/>
      <c r="G48" s="10">
        <v>0</v>
      </c>
      <c r="H48" s="18"/>
      <c r="I48" s="7">
        <v>27978.26</v>
      </c>
      <c r="J48" s="13"/>
      <c r="L48" s="60"/>
    </row>
    <row r="49" spans="1:12" x14ac:dyDescent="0.25">
      <c r="A49" s="18" t="s">
        <v>8</v>
      </c>
      <c r="B49" s="18">
        <v>5</v>
      </c>
      <c r="C49" s="10">
        <v>1789.76</v>
      </c>
      <c r="D49" s="7">
        <v>1789.82</v>
      </c>
      <c r="E49" s="4">
        <f>C49-D49</f>
        <v>-5.999999999994543E-2</v>
      </c>
      <c r="F49" s="18"/>
      <c r="G49" s="10">
        <v>0</v>
      </c>
      <c r="H49" s="18"/>
      <c r="I49" s="7">
        <v>3324.34</v>
      </c>
      <c r="J49" s="13"/>
      <c r="L49" s="60"/>
    </row>
    <row r="50" spans="1:12" x14ac:dyDescent="0.25">
      <c r="A50" s="18" t="s">
        <v>9</v>
      </c>
      <c r="B50" s="18">
        <v>6</v>
      </c>
      <c r="C50" s="10">
        <v>135.26</v>
      </c>
      <c r="D50" s="7">
        <v>1017.7</v>
      </c>
      <c r="E50" s="4">
        <f t="shared" ref="E50:E59" si="0">C50-D50</f>
        <v>-882.44</v>
      </c>
      <c r="F50" s="18"/>
      <c r="G50" s="10">
        <v>128.41999999999999</v>
      </c>
      <c r="H50" s="18"/>
      <c r="I50" s="7">
        <v>2217.6999999999998</v>
      </c>
      <c r="J50" s="13"/>
      <c r="L50" s="60"/>
    </row>
    <row r="51" spans="1:12" x14ac:dyDescent="0.25">
      <c r="A51" s="18" t="s">
        <v>33</v>
      </c>
      <c r="B51" s="18">
        <v>7</v>
      </c>
      <c r="C51" s="10">
        <v>887.11</v>
      </c>
      <c r="D51" s="7">
        <v>1130.98</v>
      </c>
      <c r="E51" s="4">
        <f t="shared" si="0"/>
        <v>-243.87</v>
      </c>
      <c r="F51" s="18"/>
      <c r="G51" s="10">
        <v>6.86</v>
      </c>
      <c r="H51" s="18"/>
      <c r="I51" s="7">
        <v>4530.9799999999996</v>
      </c>
      <c r="J51" s="13"/>
      <c r="L51" s="60"/>
    </row>
    <row r="52" spans="1:12" x14ac:dyDescent="0.25">
      <c r="A52" s="18" t="s">
        <v>34</v>
      </c>
      <c r="B52" s="18">
        <v>8</v>
      </c>
      <c r="C52" s="10">
        <v>1166.51</v>
      </c>
      <c r="D52" s="7">
        <v>1648.53</v>
      </c>
      <c r="E52" s="4">
        <f t="shared" si="0"/>
        <v>-482.02</v>
      </c>
      <c r="F52" s="18"/>
      <c r="G52" s="10">
        <v>958</v>
      </c>
      <c r="H52" s="18"/>
      <c r="I52" s="7">
        <v>2633.47</v>
      </c>
      <c r="J52" s="13"/>
      <c r="L52" s="60"/>
    </row>
    <row r="53" spans="1:12" x14ac:dyDescent="0.25">
      <c r="A53" s="18" t="s">
        <v>35</v>
      </c>
      <c r="B53" s="18">
        <v>9</v>
      </c>
      <c r="C53" s="10">
        <v>1133.08</v>
      </c>
      <c r="D53" s="7">
        <v>1268.3800000000001</v>
      </c>
      <c r="E53" s="4">
        <f t="shared" si="0"/>
        <v>-135.30000000000018</v>
      </c>
      <c r="F53" s="18"/>
      <c r="G53" s="10">
        <v>1792.12</v>
      </c>
      <c r="H53" s="18"/>
      <c r="I53" s="7">
        <v>4235.3999999999996</v>
      </c>
      <c r="J53" s="13"/>
      <c r="L53" s="60"/>
    </row>
    <row r="54" spans="1:12" x14ac:dyDescent="0.25">
      <c r="A54" s="18" t="s">
        <v>36</v>
      </c>
      <c r="B54" s="18">
        <v>10</v>
      </c>
      <c r="C54" s="10">
        <v>120.09</v>
      </c>
      <c r="D54" s="7">
        <v>280</v>
      </c>
      <c r="E54" s="4">
        <f t="shared" si="0"/>
        <v>-159.91</v>
      </c>
      <c r="F54" s="18"/>
      <c r="G54" s="10">
        <v>267.83</v>
      </c>
      <c r="H54" s="18"/>
      <c r="I54" s="7">
        <v>2991.91</v>
      </c>
      <c r="J54" s="13"/>
      <c r="L54" s="60"/>
    </row>
    <row r="55" spans="1:12" x14ac:dyDescent="0.25">
      <c r="A55" s="18" t="s">
        <v>37</v>
      </c>
      <c r="B55" s="18">
        <v>11</v>
      </c>
      <c r="C55" s="10">
        <v>1407.29</v>
      </c>
      <c r="D55" s="7">
        <v>1756.05</v>
      </c>
      <c r="E55" s="4">
        <f t="shared" si="0"/>
        <v>-348.76</v>
      </c>
      <c r="F55" s="18"/>
      <c r="G55" s="10">
        <v>881.85</v>
      </c>
      <c r="H55" s="18"/>
      <c r="I55" s="7">
        <v>3151.55</v>
      </c>
      <c r="J55" s="13"/>
      <c r="L55" s="60"/>
    </row>
    <row r="56" spans="1:12" x14ac:dyDescent="0.25">
      <c r="A56" s="18" t="s">
        <v>38</v>
      </c>
      <c r="B56" s="18">
        <v>12</v>
      </c>
      <c r="C56" s="10">
        <v>2729.89</v>
      </c>
      <c r="D56" s="7">
        <v>3390.33</v>
      </c>
      <c r="E56" s="4">
        <f t="shared" si="0"/>
        <v>-660.44</v>
      </c>
      <c r="F56" s="18"/>
      <c r="G56" s="10">
        <v>1889.04</v>
      </c>
      <c r="H56" s="18"/>
      <c r="I56" s="7">
        <v>7136.65</v>
      </c>
      <c r="J56" s="13"/>
      <c r="K56" s="1"/>
      <c r="L56" s="60"/>
    </row>
    <row r="57" spans="1:12" x14ac:dyDescent="0.25">
      <c r="A57" s="18" t="s">
        <v>39</v>
      </c>
      <c r="B57" s="18">
        <v>13</v>
      </c>
      <c r="C57" s="10">
        <v>8477.26</v>
      </c>
      <c r="D57" s="7">
        <v>9531.1200000000008</v>
      </c>
      <c r="E57" s="4">
        <f t="shared" si="0"/>
        <v>-1053.8600000000006</v>
      </c>
      <c r="F57" s="18"/>
      <c r="G57" s="10">
        <v>2905.34</v>
      </c>
      <c r="H57" s="18"/>
      <c r="I57" s="7">
        <v>20609.03</v>
      </c>
      <c r="J57" s="13"/>
      <c r="L57" s="60"/>
    </row>
    <row r="58" spans="1:12" x14ac:dyDescent="0.25">
      <c r="A58" s="18" t="s">
        <v>40</v>
      </c>
      <c r="B58" s="18">
        <v>14</v>
      </c>
      <c r="C58" s="10">
        <v>4661</v>
      </c>
      <c r="D58" s="7">
        <v>4738.87</v>
      </c>
      <c r="E58" s="4">
        <f t="shared" si="0"/>
        <v>-77.869999999999891</v>
      </c>
      <c r="F58" s="18"/>
      <c r="G58" s="10">
        <v>0</v>
      </c>
      <c r="H58" s="18"/>
      <c r="I58" s="7">
        <v>7215.87</v>
      </c>
      <c r="J58" s="13"/>
      <c r="L58" s="60"/>
    </row>
    <row r="59" spans="1:12" x14ac:dyDescent="0.25">
      <c r="A59" s="18" t="s">
        <v>10</v>
      </c>
      <c r="B59" s="18">
        <v>15</v>
      </c>
      <c r="C59" s="24">
        <v>1395.53</v>
      </c>
      <c r="D59" s="25">
        <v>1373.7</v>
      </c>
      <c r="E59" s="4">
        <f t="shared" si="0"/>
        <v>21.829999999999927</v>
      </c>
      <c r="F59" s="18"/>
      <c r="G59" s="24">
        <v>1509.04</v>
      </c>
      <c r="H59" s="18"/>
      <c r="I59" s="25">
        <v>2747.4</v>
      </c>
      <c r="J59" s="13"/>
      <c r="L59" s="60"/>
    </row>
    <row r="60" spans="1:12" x14ac:dyDescent="0.25">
      <c r="A60" s="18"/>
      <c r="B60" s="18"/>
      <c r="C60" s="26"/>
      <c r="D60" s="27"/>
      <c r="E60" s="4"/>
      <c r="F60" s="18"/>
      <c r="G60" s="26"/>
      <c r="H60" s="18"/>
      <c r="I60" s="27"/>
      <c r="J60" s="13"/>
      <c r="L60" s="60"/>
    </row>
    <row r="61" spans="1:12" s="1" customFormat="1" x14ac:dyDescent="0.25">
      <c r="A61" s="19" t="s">
        <v>11</v>
      </c>
      <c r="B61" s="19"/>
      <c r="C61" s="28">
        <f>SUM(C48:C60)</f>
        <v>23902.78</v>
      </c>
      <c r="D61" s="66">
        <f>SUM(D48:D60)</f>
        <v>27925.48</v>
      </c>
      <c r="E61" s="67">
        <f>SUM(E48:E60)</f>
        <v>-4022.7000000000007</v>
      </c>
      <c r="F61" s="18"/>
      <c r="G61" s="28">
        <f>SUM(G48:G60)</f>
        <v>10338.5</v>
      </c>
      <c r="H61" s="18"/>
      <c r="I61" s="66">
        <f>SUM(I48:I60)</f>
        <v>88772.56</v>
      </c>
      <c r="J61" s="44"/>
      <c r="L61" s="60"/>
    </row>
    <row r="62" spans="1:12" s="1" customFormat="1" ht="2.25" hidden="1" customHeight="1" x14ac:dyDescent="0.25">
      <c r="A62" s="19"/>
      <c r="B62" s="19"/>
      <c r="C62" s="68"/>
      <c r="D62" s="69"/>
      <c r="E62" s="69"/>
      <c r="F62" s="18"/>
      <c r="G62" s="56"/>
      <c r="H62" s="18"/>
      <c r="I62" s="40"/>
      <c r="J62" s="44"/>
      <c r="L62" s="60"/>
    </row>
    <row r="63" spans="1:12" s="1" customFormat="1" ht="21" customHeight="1" x14ac:dyDescent="0.25">
      <c r="A63" s="19" t="s">
        <v>12</v>
      </c>
      <c r="B63" s="19"/>
      <c r="C63" s="35">
        <f>C46-C61</f>
        <v>7718.7900000000009</v>
      </c>
      <c r="D63" s="70">
        <f>D46-D61</f>
        <v>2984.0299999999988</v>
      </c>
      <c r="E63" s="71">
        <f>E46-E61</f>
        <v>4734.76</v>
      </c>
      <c r="F63" s="18"/>
      <c r="G63" s="35">
        <f>G46-G61</f>
        <v>15889.29</v>
      </c>
      <c r="H63" s="18"/>
      <c r="I63" s="7">
        <f>I46-I61</f>
        <v>0</v>
      </c>
      <c r="J63" s="44"/>
    </row>
    <row r="64" spans="1:12" s="1" customFormat="1" ht="9.75" customHeight="1" thickBot="1" x14ac:dyDescent="0.3">
      <c r="A64" s="19"/>
      <c r="B64" s="19"/>
      <c r="C64" s="31"/>
      <c r="D64" s="32"/>
      <c r="E64" s="33"/>
      <c r="F64" s="18"/>
      <c r="G64" s="34"/>
      <c r="H64" s="18"/>
      <c r="I64" s="30"/>
      <c r="J64" s="44"/>
    </row>
    <row r="65" spans="1:10" ht="2.25" customHeight="1" thickTop="1" x14ac:dyDescent="0.25">
      <c r="A65" s="13"/>
      <c r="B65" s="13"/>
      <c r="C65" s="38"/>
      <c r="D65" s="37"/>
      <c r="E65" s="39"/>
      <c r="F65" s="13"/>
      <c r="G65" s="38"/>
      <c r="H65" s="13"/>
      <c r="I65" s="37"/>
      <c r="J65" s="13"/>
    </row>
    <row r="66" spans="1:10" ht="3" customHeight="1" x14ac:dyDescent="0.25">
      <c r="A66" s="13"/>
      <c r="B66" s="13"/>
      <c r="C66" s="23"/>
      <c r="D66" s="36"/>
      <c r="E66" s="29"/>
      <c r="F66" s="13"/>
      <c r="G66" s="23"/>
      <c r="H66" s="13"/>
      <c r="I66" s="36"/>
      <c r="J66" s="13"/>
    </row>
    <row r="67" spans="1:10" ht="15" customHeight="1" x14ac:dyDescent="0.35">
      <c r="A67" s="13"/>
      <c r="B67" s="13"/>
      <c r="C67" s="17"/>
      <c r="D67" s="17"/>
      <c r="E67" s="17"/>
      <c r="F67" s="17"/>
      <c r="G67" s="17"/>
      <c r="H67" s="17"/>
      <c r="I67" s="17"/>
      <c r="J67" s="13"/>
    </row>
    <row r="68" spans="1:10" ht="15" customHeight="1" x14ac:dyDescent="0.35">
      <c r="A68" s="13"/>
      <c r="B68" s="13"/>
      <c r="C68" s="17"/>
      <c r="D68" s="17"/>
      <c r="E68" s="17"/>
      <c r="F68" s="17"/>
      <c r="G68" s="17"/>
      <c r="H68" s="17"/>
      <c r="I68" s="17"/>
      <c r="J68" s="13"/>
    </row>
    <row r="69" spans="1:10" ht="15" customHeight="1" x14ac:dyDescent="0.35">
      <c r="A69" s="13"/>
      <c r="B69" s="13"/>
      <c r="C69" s="17"/>
      <c r="D69" s="17"/>
      <c r="E69" s="17"/>
      <c r="F69" s="17"/>
      <c r="G69" s="17"/>
      <c r="H69" s="17"/>
      <c r="I69" s="17"/>
      <c r="J69" s="13"/>
    </row>
    <row r="70" spans="1:10" ht="15" customHeight="1" x14ac:dyDescent="0.35">
      <c r="A70" s="13"/>
      <c r="B70" s="13"/>
      <c r="C70" s="17"/>
      <c r="D70" s="17"/>
      <c r="E70" s="17"/>
      <c r="F70" s="17"/>
      <c r="G70" s="17"/>
      <c r="H70" s="17"/>
      <c r="I70" s="17"/>
      <c r="J70" s="13"/>
    </row>
    <row r="71" spans="1:10" ht="21" x14ac:dyDescent="0.35">
      <c r="A71" s="17" t="s">
        <v>52</v>
      </c>
      <c r="B71" s="13"/>
      <c r="C71" s="13"/>
      <c r="D71" s="13"/>
      <c r="E71" s="13"/>
      <c r="F71" s="13"/>
      <c r="G71" s="13"/>
      <c r="H71" s="13"/>
      <c r="I71" s="13"/>
      <c r="J71" s="13"/>
    </row>
    <row r="72" spans="1:10" ht="12" customHeight="1" x14ac:dyDescent="0.25">
      <c r="A72" s="50" t="s">
        <v>60</v>
      </c>
      <c r="B72" s="13"/>
      <c r="C72" s="13"/>
      <c r="D72" s="13"/>
      <c r="E72" s="13"/>
      <c r="F72" s="13"/>
      <c r="G72" s="13"/>
      <c r="H72" s="13"/>
      <c r="I72" s="13"/>
      <c r="J72" s="13"/>
    </row>
    <row r="73" spans="1:10" ht="30.75" customHeight="1" x14ac:dyDescent="0.25">
      <c r="A73" s="51" t="s">
        <v>58</v>
      </c>
      <c r="B73" s="73" t="s">
        <v>114</v>
      </c>
      <c r="C73" s="73"/>
      <c r="D73" s="73"/>
      <c r="E73" s="73"/>
      <c r="F73" s="73"/>
      <c r="G73" s="73"/>
      <c r="H73" s="73"/>
      <c r="I73" s="73"/>
      <c r="J73" s="73"/>
    </row>
    <row r="74" spans="1:10" ht="18" customHeight="1" x14ac:dyDescent="0.25">
      <c r="A74" s="52" t="s">
        <v>59</v>
      </c>
      <c r="B74" s="74" t="s">
        <v>101</v>
      </c>
      <c r="C74" s="74"/>
      <c r="D74" s="74"/>
      <c r="E74" s="74"/>
      <c r="F74" s="74"/>
      <c r="G74" s="74"/>
      <c r="H74" s="74"/>
      <c r="I74" s="74"/>
      <c r="J74" s="74"/>
    </row>
    <row r="75" spans="1:10" ht="21" customHeight="1" x14ac:dyDescent="0.25">
      <c r="A75" s="52" t="s">
        <v>46</v>
      </c>
      <c r="B75" s="74" t="s">
        <v>102</v>
      </c>
      <c r="C75" s="74"/>
      <c r="D75" s="74"/>
      <c r="E75" s="74"/>
      <c r="F75" s="74"/>
      <c r="G75" s="74"/>
      <c r="H75" s="74"/>
      <c r="I75" s="74"/>
      <c r="J75" s="74"/>
    </row>
    <row r="76" spans="1:10" ht="13.5" customHeight="1" x14ac:dyDescent="0.25">
      <c r="A76" s="50" t="s">
        <v>61</v>
      </c>
      <c r="B76" s="86"/>
      <c r="C76" s="86"/>
      <c r="D76" s="86"/>
      <c r="E76" s="86"/>
      <c r="F76" s="86"/>
      <c r="G76" s="86"/>
      <c r="H76" s="86"/>
      <c r="I76" s="86"/>
      <c r="J76" s="86"/>
    </row>
    <row r="77" spans="1:10" ht="21" customHeight="1" x14ac:dyDescent="0.25">
      <c r="A77" s="52" t="s">
        <v>47</v>
      </c>
      <c r="B77" s="74" t="s">
        <v>71</v>
      </c>
      <c r="C77" s="74"/>
      <c r="D77" s="74"/>
      <c r="E77" s="74"/>
      <c r="F77" s="74"/>
      <c r="G77" s="74"/>
      <c r="H77" s="74"/>
      <c r="I77" s="74"/>
      <c r="J77" s="74"/>
    </row>
    <row r="78" spans="1:10" ht="35.25" customHeight="1" x14ac:dyDescent="0.25">
      <c r="A78" s="51" t="s">
        <v>48</v>
      </c>
      <c r="B78" s="74" t="s">
        <v>104</v>
      </c>
      <c r="C78" s="74"/>
      <c r="D78" s="74"/>
      <c r="E78" s="74"/>
      <c r="F78" s="74"/>
      <c r="G78" s="74"/>
      <c r="H78" s="74"/>
      <c r="I78" s="74"/>
      <c r="J78" s="74"/>
    </row>
    <row r="79" spans="1:10" ht="38.25" customHeight="1" x14ac:dyDescent="0.25">
      <c r="A79" s="53" t="s">
        <v>73</v>
      </c>
      <c r="B79" s="74" t="s">
        <v>115</v>
      </c>
      <c r="C79" s="74"/>
      <c r="D79" s="74"/>
      <c r="E79" s="74"/>
      <c r="F79" s="74"/>
      <c r="G79" s="74"/>
      <c r="H79" s="74"/>
      <c r="I79" s="74"/>
      <c r="J79" s="74"/>
    </row>
    <row r="80" spans="1:10" ht="33.75" customHeight="1" x14ac:dyDescent="0.25">
      <c r="A80" s="53" t="s">
        <v>74</v>
      </c>
      <c r="B80" s="74" t="s">
        <v>105</v>
      </c>
      <c r="C80" s="74"/>
      <c r="D80" s="74"/>
      <c r="E80" s="74"/>
      <c r="F80" s="74"/>
      <c r="G80" s="74"/>
      <c r="H80" s="74"/>
      <c r="I80" s="74"/>
      <c r="J80" s="74"/>
    </row>
    <row r="81" spans="1:10" ht="51" customHeight="1" x14ac:dyDescent="0.25">
      <c r="A81" s="51" t="s">
        <v>75</v>
      </c>
      <c r="B81" s="74" t="s">
        <v>124</v>
      </c>
      <c r="C81" s="74"/>
      <c r="D81" s="74"/>
      <c r="E81" s="74"/>
      <c r="F81" s="74"/>
      <c r="G81" s="74"/>
      <c r="H81" s="74"/>
      <c r="I81" s="74"/>
      <c r="J81" s="74"/>
    </row>
    <row r="82" spans="1:10" ht="38.25" customHeight="1" x14ac:dyDescent="0.25">
      <c r="A82" s="51" t="s">
        <v>76</v>
      </c>
      <c r="B82" s="74" t="s">
        <v>118</v>
      </c>
      <c r="C82" s="74"/>
      <c r="D82" s="74"/>
      <c r="E82" s="74"/>
      <c r="F82" s="74"/>
      <c r="G82" s="74"/>
      <c r="H82" s="74"/>
      <c r="I82" s="74"/>
      <c r="J82" s="74"/>
    </row>
    <row r="83" spans="1:10" ht="50.25" customHeight="1" x14ac:dyDescent="0.25">
      <c r="A83" s="51" t="s">
        <v>77</v>
      </c>
      <c r="B83" s="74" t="s">
        <v>106</v>
      </c>
      <c r="C83" s="74"/>
      <c r="D83" s="74"/>
      <c r="E83" s="74"/>
      <c r="F83" s="74"/>
      <c r="G83" s="74"/>
      <c r="H83" s="74"/>
      <c r="I83" s="74"/>
      <c r="J83" s="74"/>
    </row>
    <row r="84" spans="1:10" s="62" customFormat="1" ht="54.75" customHeight="1" x14ac:dyDescent="0.25">
      <c r="A84" s="51" t="s">
        <v>78</v>
      </c>
      <c r="B84" s="73" t="s">
        <v>117</v>
      </c>
      <c r="C84" s="73"/>
      <c r="D84" s="73"/>
      <c r="E84" s="73"/>
      <c r="F84" s="73"/>
      <c r="G84" s="73"/>
      <c r="H84" s="73"/>
      <c r="I84" s="73"/>
      <c r="J84" s="73"/>
    </row>
    <row r="85" spans="1:10" ht="51" customHeight="1" x14ac:dyDescent="0.25">
      <c r="A85" s="51" t="s">
        <v>79</v>
      </c>
      <c r="B85" s="74" t="s">
        <v>116</v>
      </c>
      <c r="C85" s="74"/>
      <c r="D85" s="74"/>
      <c r="E85" s="74"/>
      <c r="F85" s="74"/>
      <c r="G85" s="74"/>
      <c r="H85" s="74"/>
      <c r="I85" s="74"/>
      <c r="J85" s="74"/>
    </row>
    <row r="86" spans="1:10" ht="49.5" customHeight="1" x14ac:dyDescent="0.25">
      <c r="A86" s="51" t="s">
        <v>80</v>
      </c>
      <c r="B86" s="74" t="s">
        <v>107</v>
      </c>
      <c r="C86" s="74"/>
      <c r="D86" s="74"/>
      <c r="E86" s="74"/>
      <c r="F86" s="74"/>
      <c r="G86" s="74"/>
      <c r="H86" s="74"/>
      <c r="I86" s="74"/>
      <c r="J86" s="74"/>
    </row>
    <row r="87" spans="1:10" ht="33.75" customHeight="1" x14ac:dyDescent="0.25">
      <c r="A87" s="51" t="s">
        <v>81</v>
      </c>
      <c r="B87" s="73" t="s">
        <v>113</v>
      </c>
      <c r="C87" s="73"/>
      <c r="D87" s="73"/>
      <c r="E87" s="73"/>
      <c r="F87" s="73"/>
      <c r="G87" s="73"/>
      <c r="H87" s="73"/>
      <c r="I87" s="73"/>
      <c r="J87" s="73"/>
    </row>
    <row r="88" spans="1:10" ht="34.5" customHeight="1" x14ac:dyDescent="0.25">
      <c r="A88" s="51" t="s">
        <v>82</v>
      </c>
      <c r="B88" s="74" t="s">
        <v>72</v>
      </c>
      <c r="C88" s="74"/>
      <c r="D88" s="74"/>
      <c r="E88" s="74"/>
      <c r="F88" s="74"/>
      <c r="G88" s="74"/>
      <c r="H88" s="74"/>
      <c r="I88" s="74"/>
      <c r="J88" s="74"/>
    </row>
    <row r="89" spans="1:10" ht="27.75" customHeight="1" x14ac:dyDescent="0.25">
      <c r="A89" s="52"/>
      <c r="B89" s="52"/>
      <c r="C89" s="52"/>
      <c r="D89" s="52"/>
      <c r="E89" s="52"/>
      <c r="F89" s="52"/>
      <c r="G89" s="52"/>
      <c r="H89" s="52"/>
      <c r="I89" s="52"/>
      <c r="J89" s="52"/>
    </row>
    <row r="90" spans="1:10" ht="27.75" customHeight="1" x14ac:dyDescent="0.25">
      <c r="A90" s="52"/>
      <c r="B90" s="52"/>
      <c r="C90" s="52"/>
      <c r="D90" s="52"/>
      <c r="E90" s="52"/>
      <c r="F90" s="52"/>
      <c r="G90" s="52"/>
      <c r="H90" s="52"/>
      <c r="I90" s="52"/>
      <c r="J90" s="52"/>
    </row>
    <row r="91" spans="1:10" ht="27.75" customHeight="1" x14ac:dyDescent="0.25">
      <c r="A91" s="52"/>
      <c r="B91" s="52"/>
      <c r="C91" s="52"/>
      <c r="D91" s="52"/>
      <c r="E91" s="52"/>
      <c r="F91" s="52"/>
      <c r="G91" s="52"/>
      <c r="H91" s="52"/>
      <c r="I91" s="52"/>
      <c r="J91" s="52"/>
    </row>
    <row r="92" spans="1:10" ht="27.75" customHeight="1" x14ac:dyDescent="0.25">
      <c r="A92" s="52"/>
      <c r="B92" s="52"/>
      <c r="C92" s="52"/>
      <c r="D92" s="52"/>
      <c r="E92" s="52"/>
      <c r="F92" s="52"/>
      <c r="G92" s="52"/>
      <c r="H92" s="52"/>
      <c r="I92" s="52"/>
      <c r="J92" s="52"/>
    </row>
    <row r="93" spans="1:10" ht="27.75" customHeight="1" x14ac:dyDescent="0.25">
      <c r="A93" s="52"/>
      <c r="B93" s="52"/>
      <c r="C93" s="52"/>
      <c r="D93" s="52"/>
      <c r="E93" s="52"/>
      <c r="F93" s="52"/>
      <c r="G93" s="52"/>
      <c r="H93" s="52"/>
      <c r="I93" s="52"/>
      <c r="J93" s="52"/>
    </row>
    <row r="94" spans="1:10" ht="27.75" customHeight="1" x14ac:dyDescent="0.25">
      <c r="A94" s="52"/>
      <c r="B94" s="52"/>
      <c r="C94" s="52"/>
      <c r="D94" s="52"/>
      <c r="E94" s="52"/>
      <c r="F94" s="52"/>
      <c r="G94" s="52"/>
      <c r="H94" s="52"/>
      <c r="I94" s="52"/>
      <c r="J94" s="52"/>
    </row>
    <row r="95" spans="1:10" ht="27.75" customHeight="1" x14ac:dyDescent="0.25">
      <c r="A95" s="52"/>
      <c r="B95" s="52"/>
      <c r="C95" s="52"/>
      <c r="D95" s="52"/>
      <c r="E95" s="52"/>
      <c r="F95" s="52"/>
      <c r="G95" s="52"/>
      <c r="H95" s="52"/>
      <c r="I95" s="52"/>
      <c r="J95" s="52"/>
    </row>
    <row r="96" spans="1:10" ht="27.75" customHeight="1" x14ac:dyDescent="0.25">
      <c r="A96" s="52"/>
      <c r="B96" s="52"/>
      <c r="C96" s="52"/>
      <c r="D96" s="52"/>
      <c r="E96" s="52"/>
      <c r="F96" s="52"/>
      <c r="G96" s="52"/>
      <c r="H96" s="52"/>
      <c r="I96" s="52"/>
      <c r="J96" s="52"/>
    </row>
    <row r="97" spans="1:13" ht="27.75" customHeight="1" x14ac:dyDescent="0.25">
      <c r="A97" s="52"/>
      <c r="B97" s="52"/>
      <c r="C97" s="52"/>
      <c r="D97" s="52"/>
      <c r="E97" s="52"/>
      <c r="F97" s="52"/>
      <c r="G97" s="52"/>
      <c r="H97" s="52"/>
      <c r="I97" s="52"/>
      <c r="J97" s="52"/>
    </row>
    <row r="98" spans="1:13" ht="27.75" customHeight="1" x14ac:dyDescent="0.25">
      <c r="A98" s="52"/>
      <c r="B98" s="52"/>
      <c r="C98" s="52"/>
      <c r="D98" s="52"/>
      <c r="E98" s="52"/>
      <c r="F98" s="52"/>
      <c r="G98" s="52"/>
      <c r="H98" s="52"/>
      <c r="I98" s="52"/>
      <c r="J98" s="52"/>
    </row>
    <row r="99" spans="1:13" ht="27.75" customHeight="1" x14ac:dyDescent="0.25">
      <c r="A99" s="52"/>
      <c r="B99" s="52"/>
      <c r="C99" s="52"/>
      <c r="D99" s="52"/>
      <c r="E99" s="52"/>
      <c r="F99" s="52"/>
      <c r="G99" s="52"/>
      <c r="H99" s="52"/>
      <c r="I99" s="52"/>
      <c r="J99" s="52"/>
    </row>
    <row r="100" spans="1:13" ht="27.75" customHeight="1" x14ac:dyDescent="0.25">
      <c r="A100" s="52"/>
      <c r="B100" s="52"/>
      <c r="C100" s="52"/>
      <c r="D100" s="52"/>
      <c r="E100" s="52"/>
      <c r="F100" s="52"/>
      <c r="G100" s="52"/>
      <c r="H100" s="52"/>
      <c r="I100" s="52"/>
      <c r="J100" s="52"/>
    </row>
    <row r="101" spans="1:13" ht="27.75" customHeight="1" x14ac:dyDescent="0.25">
      <c r="A101" s="52"/>
      <c r="B101" s="52"/>
      <c r="C101" s="52"/>
      <c r="D101" s="52"/>
      <c r="E101" s="52"/>
      <c r="F101" s="52"/>
      <c r="G101" s="52"/>
      <c r="H101" s="52"/>
      <c r="I101" s="52"/>
      <c r="J101" s="52"/>
    </row>
    <row r="102" spans="1:13" ht="27.75" customHeight="1" x14ac:dyDescent="0.25">
      <c r="A102" s="52"/>
      <c r="B102" s="52"/>
      <c r="C102" s="52"/>
      <c r="D102" s="52"/>
      <c r="E102" s="52"/>
      <c r="F102" s="52"/>
      <c r="G102" s="52"/>
      <c r="H102" s="52"/>
      <c r="I102" s="52"/>
      <c r="J102" s="52"/>
    </row>
    <row r="103" spans="1:13" ht="21" x14ac:dyDescent="0.35">
      <c r="A103" s="82" t="s">
        <v>43</v>
      </c>
      <c r="B103" s="83"/>
      <c r="C103" s="83"/>
      <c r="D103" s="83"/>
      <c r="E103" s="83"/>
      <c r="F103" s="83"/>
      <c r="G103" s="83"/>
      <c r="H103" s="83"/>
      <c r="I103" s="83"/>
      <c r="J103" s="83"/>
    </row>
    <row r="104" spans="1:13" x14ac:dyDescent="0.25">
      <c r="A104" s="13"/>
      <c r="B104" s="13"/>
      <c r="C104" s="13"/>
      <c r="D104" s="8" t="s">
        <v>45</v>
      </c>
      <c r="E104" s="13"/>
      <c r="F104" s="13"/>
      <c r="G104" s="8" t="s">
        <v>45</v>
      </c>
      <c r="H104" s="13"/>
      <c r="I104" s="13"/>
      <c r="J104" s="13"/>
    </row>
    <row r="105" spans="1:13" x14ac:dyDescent="0.25">
      <c r="A105" s="13"/>
      <c r="B105" s="13"/>
      <c r="C105" s="13"/>
      <c r="D105" s="45">
        <v>45291</v>
      </c>
      <c r="E105" s="13"/>
      <c r="F105" s="13"/>
      <c r="G105" s="45">
        <v>44926</v>
      </c>
      <c r="H105" s="13"/>
      <c r="I105" s="13"/>
      <c r="J105" s="13"/>
      <c r="M105" s="55"/>
    </row>
    <row r="106" spans="1:13" ht="13.5" customHeight="1" x14ac:dyDescent="0.25">
      <c r="A106" s="13"/>
      <c r="B106" s="13"/>
      <c r="C106" s="13"/>
      <c r="D106" s="16" t="s">
        <v>69</v>
      </c>
      <c r="E106" s="13"/>
      <c r="F106" s="13"/>
      <c r="G106" s="16" t="s">
        <v>69</v>
      </c>
      <c r="H106" s="13"/>
      <c r="I106" s="13"/>
      <c r="J106" s="13"/>
      <c r="M106" s="55"/>
    </row>
    <row r="107" spans="1:13" x14ac:dyDescent="0.25">
      <c r="A107" s="19" t="s">
        <v>15</v>
      </c>
      <c r="B107" s="13"/>
      <c r="C107" s="13"/>
      <c r="D107" s="10"/>
      <c r="E107" s="13"/>
      <c r="F107" s="13"/>
      <c r="G107" s="9"/>
      <c r="H107" s="13"/>
      <c r="I107" s="13"/>
      <c r="J107" s="13"/>
      <c r="M107" s="55"/>
    </row>
    <row r="108" spans="1:13" x14ac:dyDescent="0.25">
      <c r="A108" s="18" t="s">
        <v>87</v>
      </c>
      <c r="B108" s="13"/>
      <c r="C108" s="13"/>
      <c r="D108" s="10">
        <f>517.36+8228</f>
        <v>8745.36</v>
      </c>
      <c r="E108" s="13"/>
      <c r="F108" s="13"/>
      <c r="G108" s="10">
        <f>3425.13+3340</f>
        <v>6765.13</v>
      </c>
      <c r="H108" s="13"/>
      <c r="I108" s="13"/>
      <c r="J108" s="13"/>
      <c r="M108" s="55"/>
    </row>
    <row r="109" spans="1:13" x14ac:dyDescent="0.25">
      <c r="A109" s="18" t="s">
        <v>16</v>
      </c>
      <c r="B109" s="13"/>
      <c r="C109" s="13"/>
      <c r="D109" s="10">
        <v>39059.72</v>
      </c>
      <c r="E109" s="13"/>
      <c r="F109" s="13"/>
      <c r="G109" s="10">
        <v>35010.51</v>
      </c>
      <c r="H109" s="13"/>
      <c r="I109" s="13"/>
      <c r="J109" s="13"/>
      <c r="M109" s="55"/>
    </row>
    <row r="110" spans="1:13" x14ac:dyDescent="0.25">
      <c r="A110" s="18" t="s">
        <v>23</v>
      </c>
      <c r="B110" s="18">
        <v>16</v>
      </c>
      <c r="C110" s="13"/>
      <c r="D110" s="89">
        <v>0</v>
      </c>
      <c r="E110" s="13"/>
      <c r="F110" s="13"/>
      <c r="G110" s="10">
        <f>68681.87-G111-G119</f>
        <v>27621.91</v>
      </c>
      <c r="H110" s="13"/>
      <c r="I110" s="13"/>
      <c r="J110" s="13"/>
      <c r="M110" s="55"/>
    </row>
    <row r="111" spans="1:13" x14ac:dyDescent="0.25">
      <c r="A111" s="18" t="s">
        <v>86</v>
      </c>
      <c r="B111" s="18">
        <v>17</v>
      </c>
      <c r="C111" s="13"/>
      <c r="D111" s="91">
        <f>6935.32*1.621799</f>
        <v>11247.695040679999</v>
      </c>
      <c r="E111" s="13"/>
      <c r="F111" s="13"/>
      <c r="G111" s="10">
        <v>27834.76</v>
      </c>
      <c r="H111" s="13"/>
      <c r="I111" s="13"/>
      <c r="J111" s="13"/>
      <c r="K111" s="90"/>
      <c r="M111" s="55"/>
    </row>
    <row r="112" spans="1:13" x14ac:dyDescent="0.25">
      <c r="A112" s="18" t="s">
        <v>17</v>
      </c>
      <c r="B112" s="18">
        <v>18</v>
      </c>
      <c r="C112" s="13"/>
      <c r="D112" s="24">
        <f>391.04+2.24+628.87+200</f>
        <v>1222.1500000000001</v>
      </c>
      <c r="E112" s="13"/>
      <c r="F112" s="13"/>
      <c r="G112" s="24">
        <v>1651.45</v>
      </c>
      <c r="H112" s="13"/>
      <c r="I112" s="13"/>
      <c r="J112" s="13"/>
      <c r="M112" s="55"/>
    </row>
    <row r="113" spans="1:13" x14ac:dyDescent="0.25">
      <c r="A113" s="18" t="s">
        <v>70</v>
      </c>
      <c r="B113" s="18"/>
      <c r="C113" s="13"/>
      <c r="D113" s="10">
        <v>768.88</v>
      </c>
      <c r="E113" s="13"/>
      <c r="F113" s="13"/>
      <c r="G113" s="10">
        <v>715.1</v>
      </c>
      <c r="H113" s="13"/>
      <c r="I113" s="13"/>
      <c r="J113" s="13"/>
      <c r="M113" s="55"/>
    </row>
    <row r="114" spans="1:13" x14ac:dyDescent="0.25">
      <c r="A114" s="19" t="s">
        <v>20</v>
      </c>
      <c r="B114" s="13"/>
      <c r="C114" s="13"/>
      <c r="D114" s="41">
        <f>SUM(D108:D113)</f>
        <v>61043.805040680003</v>
      </c>
      <c r="E114" s="13"/>
      <c r="F114" s="13"/>
      <c r="G114" s="41">
        <f>SUM(G108:G113)</f>
        <v>99598.86</v>
      </c>
      <c r="H114" s="13"/>
      <c r="I114" s="13"/>
      <c r="J114" s="13"/>
      <c r="M114" s="55"/>
    </row>
    <row r="115" spans="1:13" x14ac:dyDescent="0.25">
      <c r="A115" s="19" t="s">
        <v>84</v>
      </c>
      <c r="B115" s="13"/>
      <c r="C115" s="13"/>
      <c r="D115" s="89"/>
      <c r="E115" s="13"/>
      <c r="F115" s="13"/>
      <c r="G115" s="42"/>
      <c r="H115" s="13"/>
      <c r="I115" s="13"/>
      <c r="J115" s="13"/>
      <c r="M115" s="55"/>
    </row>
    <row r="116" spans="1:13" x14ac:dyDescent="0.25">
      <c r="A116" s="18" t="s">
        <v>18</v>
      </c>
      <c r="B116" s="13"/>
      <c r="C116" s="13"/>
      <c r="D116" s="10">
        <v>938</v>
      </c>
      <c r="E116" s="13"/>
      <c r="F116" s="13"/>
      <c r="G116" s="10">
        <v>938</v>
      </c>
      <c r="H116" s="13"/>
      <c r="I116" s="13"/>
      <c r="J116" s="13"/>
      <c r="M116" s="55"/>
    </row>
    <row r="117" spans="1:13" x14ac:dyDescent="0.25">
      <c r="A117" s="18" t="s">
        <v>19</v>
      </c>
      <c r="B117" s="13"/>
      <c r="C117" s="13"/>
      <c r="D117" s="26">
        <v>-938</v>
      </c>
      <c r="E117" s="13"/>
      <c r="F117" s="13"/>
      <c r="G117" s="26">
        <v>-938</v>
      </c>
      <c r="H117" s="13"/>
      <c r="I117" s="13"/>
      <c r="J117" s="13"/>
      <c r="M117" s="55"/>
    </row>
    <row r="118" spans="1:13" x14ac:dyDescent="0.25">
      <c r="A118" s="19" t="s">
        <v>21</v>
      </c>
      <c r="B118" s="18">
        <v>19</v>
      </c>
      <c r="C118" s="13"/>
      <c r="D118" s="89">
        <f>SUM(D116:D117)</f>
        <v>0</v>
      </c>
      <c r="E118" s="13"/>
      <c r="F118" s="13"/>
      <c r="G118" s="10">
        <f>SUM(G116:G117)</f>
        <v>0</v>
      </c>
      <c r="H118" s="13"/>
      <c r="I118" s="13"/>
      <c r="J118" s="13"/>
      <c r="M118" s="55"/>
    </row>
    <row r="119" spans="1:13" x14ac:dyDescent="0.25">
      <c r="A119" s="18" t="s">
        <v>97</v>
      </c>
      <c r="B119" s="18">
        <v>20</v>
      </c>
      <c r="C119" s="13"/>
      <c r="D119" s="41">
        <v>14635.39</v>
      </c>
      <c r="E119" s="13"/>
      <c r="F119" s="13"/>
      <c r="G119" s="41">
        <v>13225.2</v>
      </c>
      <c r="H119" s="13"/>
      <c r="I119" s="13"/>
      <c r="J119" s="13"/>
      <c r="M119" s="55"/>
    </row>
    <row r="120" spans="1:13" x14ac:dyDescent="0.25">
      <c r="A120" s="19" t="s">
        <v>85</v>
      </c>
      <c r="B120" s="18"/>
      <c r="C120" s="13"/>
      <c r="D120" s="10">
        <f>D119+D118</f>
        <v>14635.39</v>
      </c>
      <c r="E120" s="13"/>
      <c r="F120" s="13"/>
      <c r="G120" s="10">
        <f>G119+G118</f>
        <v>13225.2</v>
      </c>
      <c r="H120" s="13"/>
      <c r="I120" s="13"/>
      <c r="J120" s="13"/>
      <c r="M120" s="55"/>
    </row>
    <row r="121" spans="1:13" x14ac:dyDescent="0.25">
      <c r="A121" s="19" t="s">
        <v>22</v>
      </c>
      <c r="B121" s="13"/>
      <c r="C121" s="13"/>
      <c r="D121" s="41">
        <f>D114+D120</f>
        <v>75679.195040680002</v>
      </c>
      <c r="E121" s="13"/>
      <c r="F121" s="13"/>
      <c r="G121" s="41">
        <f>G114+G120</f>
        <v>112824.06</v>
      </c>
      <c r="H121" s="13"/>
      <c r="I121" s="13"/>
      <c r="J121" s="13"/>
      <c r="M121" s="55"/>
    </row>
    <row r="122" spans="1:13" x14ac:dyDescent="0.25">
      <c r="A122" s="19" t="s">
        <v>24</v>
      </c>
      <c r="B122" s="13"/>
      <c r="C122" s="13"/>
      <c r="D122" s="10"/>
      <c r="E122" s="13"/>
      <c r="F122" s="13"/>
      <c r="G122" s="42"/>
      <c r="H122" s="13"/>
      <c r="I122" s="13"/>
      <c r="J122" s="13"/>
      <c r="M122" s="55"/>
    </row>
    <row r="123" spans="1:13" x14ac:dyDescent="0.25">
      <c r="A123" s="18" t="s">
        <v>65</v>
      </c>
      <c r="B123" s="18">
        <v>21</v>
      </c>
      <c r="C123" s="13"/>
      <c r="D123" s="10">
        <v>0</v>
      </c>
      <c r="E123" s="13"/>
      <c r="F123" s="13"/>
      <c r="G123" s="10">
        <v>843.5</v>
      </c>
      <c r="H123" s="13"/>
      <c r="I123" s="13"/>
      <c r="J123" s="13"/>
    </row>
    <row r="124" spans="1:13" x14ac:dyDescent="0.25">
      <c r="A124" s="18" t="s">
        <v>66</v>
      </c>
      <c r="B124" s="18">
        <v>22</v>
      </c>
      <c r="C124" s="13"/>
      <c r="D124" s="10">
        <f>50.62+661.6</f>
        <v>712.22</v>
      </c>
      <c r="E124" s="13"/>
      <c r="F124" s="13"/>
      <c r="G124" s="10">
        <v>2168.6</v>
      </c>
      <c r="H124" s="13"/>
      <c r="I124" s="13"/>
      <c r="J124" s="13"/>
    </row>
    <row r="125" spans="1:13" x14ac:dyDescent="0.25">
      <c r="A125" s="18" t="s">
        <v>25</v>
      </c>
      <c r="B125" s="18">
        <v>23</v>
      </c>
      <c r="C125" s="13"/>
      <c r="D125" s="10">
        <f>5070.43+2084.35</f>
        <v>7154.7800000000007</v>
      </c>
      <c r="E125" s="13"/>
      <c r="F125" s="13"/>
      <c r="G125" s="10">
        <v>2956.52</v>
      </c>
      <c r="H125" s="13"/>
      <c r="I125" s="13"/>
      <c r="J125" s="13"/>
    </row>
    <row r="126" spans="1:13" x14ac:dyDescent="0.25">
      <c r="A126" s="18" t="s">
        <v>23</v>
      </c>
      <c r="B126" s="18">
        <v>24</v>
      </c>
      <c r="C126" s="13"/>
      <c r="D126" s="10">
        <f>-20387.86+14635.39+11247.7</f>
        <v>5495.23</v>
      </c>
      <c r="E126" s="13"/>
      <c r="F126" s="13"/>
      <c r="G126" s="10">
        <v>0</v>
      </c>
      <c r="H126" s="13"/>
      <c r="I126" s="13"/>
      <c r="J126" s="13"/>
    </row>
    <row r="127" spans="1:13" x14ac:dyDescent="0.25">
      <c r="A127" s="19" t="s">
        <v>26</v>
      </c>
      <c r="B127" s="13"/>
      <c r="C127" s="13"/>
      <c r="D127" s="41">
        <f>SUM(D123:D126)</f>
        <v>13362.23</v>
      </c>
      <c r="E127" s="13"/>
      <c r="F127" s="13"/>
      <c r="G127" s="41">
        <f>SUM(G123:G126)</f>
        <v>5968.62</v>
      </c>
      <c r="H127" s="13"/>
      <c r="I127" s="13"/>
      <c r="J127" s="13"/>
    </row>
    <row r="128" spans="1:13" x14ac:dyDescent="0.25">
      <c r="A128" s="19" t="s">
        <v>27</v>
      </c>
      <c r="B128" s="13"/>
      <c r="C128" s="13"/>
      <c r="D128" s="41">
        <f>D127</f>
        <v>13362.23</v>
      </c>
      <c r="E128" s="13"/>
      <c r="F128" s="13"/>
      <c r="G128" s="41">
        <f>G127</f>
        <v>5968.62</v>
      </c>
      <c r="H128" s="13"/>
      <c r="I128" s="13"/>
      <c r="J128" s="13"/>
    </row>
    <row r="129" spans="1:10" ht="6.75" customHeight="1" x14ac:dyDescent="0.25">
      <c r="A129" s="13"/>
      <c r="B129" s="13"/>
      <c r="C129" s="13"/>
      <c r="D129" s="10"/>
      <c r="E129" s="13"/>
      <c r="F129" s="13"/>
      <c r="G129" s="10"/>
      <c r="H129" s="13"/>
      <c r="I129" s="13"/>
      <c r="J129" s="13"/>
    </row>
    <row r="130" spans="1:10" x14ac:dyDescent="0.25">
      <c r="A130" s="19" t="s">
        <v>28</v>
      </c>
      <c r="B130" s="13"/>
      <c r="C130" s="13"/>
      <c r="D130" s="10">
        <f>D121-D128</f>
        <v>62316.965040680006</v>
      </c>
      <c r="E130" s="13"/>
      <c r="F130" s="13"/>
      <c r="G130" s="10">
        <f>G121-G128</f>
        <v>106855.44</v>
      </c>
      <c r="H130" s="13"/>
      <c r="I130" s="13"/>
      <c r="J130" s="13"/>
    </row>
    <row r="131" spans="1:10" ht="6.75" customHeight="1" thickBot="1" x14ac:dyDescent="0.3">
      <c r="A131" s="13"/>
      <c r="B131" s="13"/>
      <c r="C131" s="13"/>
      <c r="D131" s="43"/>
      <c r="E131" s="13"/>
      <c r="F131" s="13"/>
      <c r="G131" s="57"/>
      <c r="H131" s="13"/>
      <c r="I131" s="13"/>
      <c r="J131" s="13"/>
    </row>
    <row r="132" spans="1:10" ht="5.25" customHeight="1" thickTop="1" x14ac:dyDescent="0.25">
      <c r="A132" s="13"/>
      <c r="B132" s="13"/>
      <c r="C132" s="13"/>
      <c r="D132" s="24"/>
      <c r="E132" s="13"/>
      <c r="F132" s="13"/>
      <c r="G132" s="42"/>
      <c r="H132" s="13"/>
      <c r="I132" s="13"/>
      <c r="J132" s="13"/>
    </row>
    <row r="133" spans="1:10" ht="12" customHeight="1" x14ac:dyDescent="0.25">
      <c r="A133" s="13"/>
      <c r="B133" s="13"/>
      <c r="C133" s="13"/>
      <c r="D133" s="13"/>
      <c r="E133" s="13"/>
      <c r="F133" s="13"/>
      <c r="G133" s="13"/>
      <c r="H133" s="13"/>
      <c r="I133" s="13"/>
      <c r="J133" s="13"/>
    </row>
    <row r="134" spans="1:10" ht="12" customHeight="1" x14ac:dyDescent="0.25">
      <c r="A134" s="13"/>
      <c r="B134" s="13"/>
      <c r="C134" s="13"/>
      <c r="D134" s="13"/>
      <c r="E134" s="13"/>
      <c r="F134" s="13"/>
      <c r="G134" s="13"/>
      <c r="H134" s="13"/>
      <c r="I134" s="13"/>
      <c r="J134" s="13"/>
    </row>
    <row r="135" spans="1:10" ht="12" customHeight="1" x14ac:dyDescent="0.25">
      <c r="A135" s="13"/>
      <c r="B135" s="13"/>
      <c r="C135" s="13"/>
      <c r="D135" s="13"/>
      <c r="E135" s="13"/>
      <c r="F135" s="13"/>
      <c r="G135" s="13"/>
      <c r="H135" s="13"/>
      <c r="I135" s="13"/>
      <c r="J135" s="13"/>
    </row>
    <row r="136" spans="1:10" ht="12" customHeight="1" x14ac:dyDescent="0.25">
      <c r="A136" s="13"/>
      <c r="B136" s="13"/>
      <c r="C136" s="13"/>
      <c r="D136" s="13"/>
      <c r="E136" s="13"/>
      <c r="F136" s="13"/>
      <c r="G136" s="13"/>
      <c r="H136" s="13"/>
      <c r="I136" s="13"/>
      <c r="J136" s="13"/>
    </row>
    <row r="137" spans="1:10" ht="12" customHeight="1" x14ac:dyDescent="0.25">
      <c r="A137" s="13"/>
      <c r="B137" s="13"/>
      <c r="C137" s="13"/>
      <c r="D137" s="13"/>
      <c r="E137" s="13"/>
      <c r="F137" s="13"/>
      <c r="G137" s="13"/>
      <c r="H137" s="13"/>
      <c r="I137" s="13"/>
      <c r="J137" s="13"/>
    </row>
    <row r="138" spans="1:10" ht="12" customHeight="1" x14ac:dyDescent="0.25">
      <c r="A138" s="13"/>
      <c r="B138" s="13"/>
      <c r="C138" s="13"/>
      <c r="D138" s="13"/>
      <c r="E138" s="13"/>
      <c r="F138" s="13"/>
      <c r="G138" s="13"/>
      <c r="H138" s="13"/>
      <c r="I138" s="13"/>
      <c r="J138" s="13"/>
    </row>
    <row r="139" spans="1:10" x14ac:dyDescent="0.25">
      <c r="A139" s="19" t="s">
        <v>29</v>
      </c>
      <c r="B139" s="13"/>
      <c r="C139" s="13"/>
      <c r="D139" s="10"/>
      <c r="E139" s="13"/>
      <c r="F139" s="13"/>
      <c r="G139" s="42"/>
      <c r="H139" s="13"/>
      <c r="I139" s="13"/>
      <c r="J139" s="13"/>
    </row>
    <row r="140" spans="1:10" x14ac:dyDescent="0.25">
      <c r="A140" s="18" t="s">
        <v>32</v>
      </c>
      <c r="B140" s="13"/>
      <c r="C140" s="13"/>
      <c r="D140" s="10">
        <v>54945.52</v>
      </c>
      <c r="E140" s="13"/>
      <c r="F140" s="13"/>
      <c r="G140" s="10">
        <v>91226.33</v>
      </c>
      <c r="H140" s="13"/>
      <c r="I140" s="13"/>
      <c r="J140" s="13"/>
    </row>
    <row r="141" spans="1:10" x14ac:dyDescent="0.25">
      <c r="A141" s="18" t="s">
        <v>30</v>
      </c>
      <c r="B141" s="18">
        <v>24</v>
      </c>
      <c r="C141" s="13"/>
      <c r="D141" s="10">
        <v>0</v>
      </c>
      <c r="E141" s="13"/>
      <c r="F141" s="13"/>
      <c r="G141" s="10">
        <v>237.75</v>
      </c>
      <c r="H141" s="13"/>
      <c r="I141" s="13"/>
      <c r="J141" s="13"/>
    </row>
    <row r="142" spans="1:10" x14ac:dyDescent="0.25">
      <c r="A142" s="18" t="s">
        <v>31</v>
      </c>
      <c r="B142" s="13"/>
      <c r="C142" s="13"/>
      <c r="D142" s="10">
        <f>C63</f>
        <v>7718.7900000000009</v>
      </c>
      <c r="E142" s="13"/>
      <c r="F142" s="13"/>
      <c r="G142" s="10">
        <f>G63</f>
        <v>15889.29</v>
      </c>
      <c r="H142" s="13"/>
      <c r="I142" s="13"/>
      <c r="J142" s="13"/>
    </row>
    <row r="143" spans="1:10" x14ac:dyDescent="0.25">
      <c r="A143" s="18" t="s">
        <v>67</v>
      </c>
      <c r="B143" s="18">
        <v>25</v>
      </c>
      <c r="C143" s="13"/>
      <c r="D143" s="10">
        <v>-347.34</v>
      </c>
      <c r="E143" s="13"/>
      <c r="F143" s="13"/>
      <c r="G143" s="10">
        <v>-497.93</v>
      </c>
      <c r="H143" s="13"/>
      <c r="I143" s="13"/>
      <c r="J143" s="13"/>
    </row>
    <row r="144" spans="1:10" ht="3.75" customHeight="1" x14ac:dyDescent="0.25">
      <c r="A144" s="19"/>
      <c r="B144" s="13"/>
      <c r="C144" s="13"/>
      <c r="D144" s="26"/>
      <c r="E144" s="13"/>
      <c r="F144" s="13"/>
      <c r="G144" s="58"/>
      <c r="H144" s="13"/>
      <c r="I144" s="13"/>
      <c r="J144" s="13"/>
    </row>
    <row r="145" spans="1:11" x14ac:dyDescent="0.25">
      <c r="A145" s="19" t="s">
        <v>98</v>
      </c>
      <c r="B145" s="13"/>
      <c r="C145" s="13"/>
      <c r="D145" s="42">
        <f>SUM(D140:D143)</f>
        <v>62316.97</v>
      </c>
      <c r="E145" s="13"/>
      <c r="F145" s="13"/>
      <c r="G145" s="42">
        <f>SUM(G140:G143)</f>
        <v>106855.44</v>
      </c>
      <c r="H145" s="13"/>
      <c r="I145" s="13"/>
      <c r="J145" s="13"/>
      <c r="K145" s="59"/>
    </row>
    <row r="146" spans="1:11" ht="3" customHeight="1" x14ac:dyDescent="0.25">
      <c r="A146" s="13"/>
      <c r="B146" s="13"/>
      <c r="C146" s="13"/>
      <c r="D146" s="13"/>
      <c r="E146" s="13"/>
      <c r="F146" s="13"/>
      <c r="G146" s="13"/>
      <c r="H146" s="13"/>
      <c r="I146" s="13"/>
      <c r="J146" s="13"/>
    </row>
    <row r="147" spans="1:11" ht="3" customHeight="1" x14ac:dyDescent="0.25">
      <c r="A147" s="13"/>
      <c r="B147" s="13"/>
      <c r="C147" s="13"/>
      <c r="D147" s="23"/>
      <c r="E147" s="13"/>
      <c r="F147" s="13"/>
      <c r="G147" s="23"/>
      <c r="H147" s="13"/>
      <c r="I147" s="13"/>
      <c r="J147" s="13"/>
    </row>
    <row r="148" spans="1:11" x14ac:dyDescent="0.25">
      <c r="A148" s="13"/>
      <c r="B148" s="13"/>
      <c r="C148" s="13"/>
      <c r="D148" s="63"/>
      <c r="E148" s="13"/>
      <c r="F148" s="13"/>
      <c r="G148" s="13"/>
      <c r="H148" s="13"/>
      <c r="I148" s="13"/>
      <c r="J148" s="13"/>
    </row>
    <row r="149" spans="1:11" ht="21" x14ac:dyDescent="0.35">
      <c r="A149" s="17" t="s">
        <v>56</v>
      </c>
      <c r="B149" s="13"/>
      <c r="C149" s="13"/>
      <c r="D149" s="13"/>
      <c r="E149" s="13"/>
      <c r="F149" s="13"/>
      <c r="G149" s="13"/>
      <c r="H149" s="13"/>
      <c r="I149" s="13"/>
      <c r="J149" s="13"/>
    </row>
    <row r="150" spans="1:11" x14ac:dyDescent="0.25">
      <c r="A150" s="19"/>
      <c r="B150" s="13"/>
      <c r="C150" s="13"/>
      <c r="D150" s="13"/>
      <c r="E150" s="13"/>
      <c r="F150" s="13"/>
      <c r="G150" s="13"/>
      <c r="H150" s="13"/>
      <c r="I150" s="13"/>
      <c r="J150" s="13"/>
    </row>
    <row r="151" spans="1:11" x14ac:dyDescent="0.25">
      <c r="A151" s="50" t="s">
        <v>62</v>
      </c>
      <c r="B151" s="13"/>
      <c r="C151" s="13"/>
      <c r="D151" s="13"/>
      <c r="E151" s="13"/>
      <c r="F151" s="13"/>
      <c r="G151" s="13"/>
      <c r="H151" s="13"/>
      <c r="I151" s="13"/>
      <c r="J151" s="13"/>
    </row>
    <row r="152" spans="1:11" ht="33.75" customHeight="1" x14ac:dyDescent="0.25">
      <c r="A152" s="51" t="s">
        <v>83</v>
      </c>
      <c r="B152" s="74" t="s">
        <v>109</v>
      </c>
      <c r="C152" s="74"/>
      <c r="D152" s="74"/>
      <c r="E152" s="74"/>
      <c r="F152" s="74"/>
      <c r="G152" s="74"/>
      <c r="H152" s="74"/>
      <c r="I152" s="74"/>
      <c r="J152" s="74"/>
    </row>
    <row r="153" spans="1:11" ht="76.5" customHeight="1" x14ac:dyDescent="0.25">
      <c r="A153" s="51" t="s">
        <v>90</v>
      </c>
      <c r="B153" s="73" t="s">
        <v>122</v>
      </c>
      <c r="C153" s="73"/>
      <c r="D153" s="73"/>
      <c r="E153" s="73"/>
      <c r="F153" s="73"/>
      <c r="G153" s="73"/>
      <c r="H153" s="73"/>
      <c r="I153" s="73"/>
      <c r="J153" s="73"/>
    </row>
    <row r="154" spans="1:11" ht="48" customHeight="1" x14ac:dyDescent="0.25">
      <c r="A154" s="51" t="s">
        <v>88</v>
      </c>
      <c r="B154" s="74" t="s">
        <v>123</v>
      </c>
      <c r="C154" s="74"/>
      <c r="D154" s="74"/>
      <c r="E154" s="74"/>
      <c r="F154" s="74"/>
      <c r="G154" s="74"/>
      <c r="H154" s="74"/>
      <c r="I154" s="74"/>
      <c r="J154" s="74"/>
    </row>
    <row r="155" spans="1:11" ht="30.75" customHeight="1" x14ac:dyDescent="0.25">
      <c r="A155" s="51" t="s">
        <v>89</v>
      </c>
      <c r="B155" s="74" t="s">
        <v>125</v>
      </c>
      <c r="C155" s="74"/>
      <c r="D155" s="74"/>
      <c r="E155" s="74"/>
      <c r="F155" s="74"/>
      <c r="G155" s="74"/>
      <c r="H155" s="74"/>
      <c r="I155" s="74"/>
      <c r="J155" s="74"/>
    </row>
    <row r="156" spans="1:11" ht="47.25" customHeight="1" x14ac:dyDescent="0.25">
      <c r="A156" s="51" t="s">
        <v>91</v>
      </c>
      <c r="B156" s="74" t="s">
        <v>108</v>
      </c>
      <c r="C156" s="74"/>
      <c r="D156" s="74"/>
      <c r="E156" s="74"/>
      <c r="F156" s="74"/>
      <c r="G156" s="74"/>
      <c r="H156" s="74"/>
      <c r="I156" s="74"/>
      <c r="J156" s="74"/>
    </row>
    <row r="157" spans="1:11" ht="15.75" customHeight="1" x14ac:dyDescent="0.25">
      <c r="A157" s="51"/>
      <c r="B157" s="51"/>
      <c r="C157" s="51"/>
      <c r="D157" s="51"/>
      <c r="E157" s="51"/>
      <c r="F157" s="51"/>
      <c r="G157" s="51"/>
      <c r="H157" s="51"/>
      <c r="I157" s="51"/>
      <c r="J157" s="51"/>
    </row>
    <row r="158" spans="1:11" ht="15.75" customHeight="1" x14ac:dyDescent="0.25">
      <c r="A158" s="51"/>
      <c r="B158" s="51"/>
      <c r="C158" s="51"/>
      <c r="D158" s="51"/>
      <c r="E158" s="51"/>
      <c r="F158" s="51"/>
      <c r="G158" s="51"/>
      <c r="H158" s="51"/>
      <c r="I158" s="51"/>
      <c r="J158" s="51"/>
    </row>
    <row r="159" spans="1:11" ht="15.75" customHeight="1" x14ac:dyDescent="0.25">
      <c r="A159" s="51"/>
      <c r="B159" s="51"/>
      <c r="C159" s="51"/>
      <c r="D159" s="51"/>
      <c r="E159" s="51"/>
      <c r="F159" s="51"/>
      <c r="G159" s="51"/>
      <c r="H159" s="51"/>
      <c r="I159" s="51"/>
      <c r="J159" s="51"/>
    </row>
    <row r="160" spans="1:11" ht="15.75" customHeight="1" x14ac:dyDescent="0.25">
      <c r="A160" s="51"/>
      <c r="B160" s="51"/>
      <c r="C160" s="51"/>
      <c r="D160" s="51"/>
      <c r="E160" s="51"/>
      <c r="F160" s="51"/>
      <c r="G160" s="51"/>
      <c r="H160" s="51"/>
      <c r="I160" s="51"/>
      <c r="J160" s="51"/>
    </row>
    <row r="161" spans="1:10" ht="15.75" customHeight="1" x14ac:dyDescent="0.25">
      <c r="A161" s="51"/>
      <c r="B161" s="51"/>
      <c r="C161" s="51"/>
      <c r="D161" s="51"/>
      <c r="E161" s="51"/>
      <c r="F161" s="51"/>
      <c r="G161" s="51"/>
      <c r="H161" s="51"/>
      <c r="I161" s="51"/>
      <c r="J161" s="51"/>
    </row>
    <row r="162" spans="1:10" ht="15.75" customHeight="1" x14ac:dyDescent="0.25">
      <c r="A162" s="51"/>
      <c r="B162" s="51"/>
      <c r="C162" s="51"/>
      <c r="D162" s="51"/>
      <c r="E162" s="51"/>
      <c r="F162" s="51"/>
      <c r="G162" s="51"/>
      <c r="H162" s="51"/>
      <c r="I162" s="51"/>
      <c r="J162" s="51"/>
    </row>
    <row r="163" spans="1:10" x14ac:dyDescent="0.25">
      <c r="A163" s="52"/>
      <c r="B163" s="51"/>
      <c r="C163" s="51"/>
      <c r="D163" s="51"/>
      <c r="E163" s="51"/>
      <c r="F163" s="51"/>
      <c r="G163" s="51"/>
      <c r="H163" s="51"/>
      <c r="I163" s="51"/>
      <c r="J163" s="51"/>
    </row>
    <row r="164" spans="1:10" x14ac:dyDescent="0.25">
      <c r="A164" s="50" t="s">
        <v>63</v>
      </c>
      <c r="B164" s="51"/>
      <c r="C164" s="51"/>
      <c r="D164" s="51"/>
      <c r="E164" s="51"/>
      <c r="F164" s="51"/>
      <c r="G164" s="51"/>
      <c r="H164" s="51"/>
      <c r="I164" s="51"/>
      <c r="J164" s="51"/>
    </row>
    <row r="165" spans="1:10" ht="46.5" customHeight="1" x14ac:dyDescent="0.25">
      <c r="A165" s="53" t="s">
        <v>92</v>
      </c>
      <c r="B165" s="74" t="s">
        <v>126</v>
      </c>
      <c r="C165" s="74"/>
      <c r="D165" s="74"/>
      <c r="E165" s="74"/>
      <c r="F165" s="74"/>
      <c r="G165" s="74"/>
      <c r="H165" s="74"/>
      <c r="I165" s="74"/>
      <c r="J165" s="74"/>
    </row>
    <row r="166" spans="1:10" ht="30.75" customHeight="1" x14ac:dyDescent="0.25">
      <c r="A166" s="51" t="s">
        <v>93</v>
      </c>
      <c r="B166" s="74" t="s">
        <v>119</v>
      </c>
      <c r="C166" s="74"/>
      <c r="D166" s="74"/>
      <c r="E166" s="74"/>
      <c r="F166" s="74"/>
      <c r="G166" s="74"/>
      <c r="H166" s="74"/>
      <c r="I166" s="74"/>
      <c r="J166" s="74"/>
    </row>
    <row r="167" spans="1:10" ht="32.25" customHeight="1" x14ac:dyDescent="0.25">
      <c r="A167" s="51" t="s">
        <v>94</v>
      </c>
      <c r="B167" s="74" t="s">
        <v>121</v>
      </c>
      <c r="C167" s="74"/>
      <c r="D167" s="74"/>
      <c r="E167" s="74"/>
      <c r="F167" s="74"/>
      <c r="G167" s="74"/>
      <c r="H167" s="74"/>
      <c r="I167" s="74"/>
      <c r="J167" s="74"/>
    </row>
    <row r="168" spans="1:10" ht="53.25" customHeight="1" x14ac:dyDescent="0.25">
      <c r="A168" s="51" t="s">
        <v>110</v>
      </c>
      <c r="B168" s="74" t="s">
        <v>127</v>
      </c>
      <c r="C168" s="74"/>
      <c r="D168" s="74"/>
      <c r="E168" s="74"/>
      <c r="F168" s="74"/>
      <c r="G168" s="74"/>
      <c r="H168" s="74"/>
      <c r="I168" s="74"/>
      <c r="J168" s="74"/>
    </row>
    <row r="169" spans="1:10" x14ac:dyDescent="0.25">
      <c r="A169" s="52"/>
      <c r="B169" s="29"/>
      <c r="C169" s="29"/>
      <c r="D169" s="29"/>
      <c r="E169" s="29"/>
      <c r="F169" s="29"/>
      <c r="G169" s="29"/>
      <c r="H169" s="29"/>
      <c r="I169" s="29"/>
      <c r="J169" s="29"/>
    </row>
    <row r="170" spans="1:10" x14ac:dyDescent="0.25">
      <c r="A170" s="50" t="s">
        <v>64</v>
      </c>
      <c r="B170" s="29"/>
      <c r="C170" s="29"/>
      <c r="D170" s="29"/>
      <c r="E170" s="29"/>
      <c r="F170" s="29"/>
      <c r="G170" s="29"/>
      <c r="H170" s="29"/>
      <c r="I170" s="29"/>
      <c r="J170" s="29"/>
    </row>
    <row r="171" spans="1:10" ht="30.75" customHeight="1" x14ac:dyDescent="0.25">
      <c r="A171" s="51" t="s">
        <v>95</v>
      </c>
      <c r="B171" s="74" t="s">
        <v>111</v>
      </c>
      <c r="C171" s="74"/>
      <c r="D171" s="74"/>
      <c r="E171" s="74"/>
      <c r="F171" s="74"/>
      <c r="G171" s="74"/>
      <c r="H171" s="74"/>
      <c r="I171" s="74"/>
      <c r="J171" s="74"/>
    </row>
    <row r="172" spans="1:10" ht="31.5" customHeight="1" x14ac:dyDescent="0.25">
      <c r="A172" s="61" t="s">
        <v>96</v>
      </c>
      <c r="B172" s="74" t="s">
        <v>112</v>
      </c>
      <c r="C172" s="74"/>
      <c r="D172" s="74"/>
      <c r="E172" s="74"/>
      <c r="F172" s="74"/>
      <c r="G172" s="74"/>
      <c r="H172" s="74"/>
      <c r="I172" s="74"/>
      <c r="J172" s="74"/>
    </row>
    <row r="173" spans="1:10" ht="17.25" customHeight="1" x14ac:dyDescent="0.25">
      <c r="A173" s="51"/>
      <c r="B173" s="13"/>
      <c r="C173" s="13"/>
      <c r="D173" s="13"/>
      <c r="E173" s="13"/>
      <c r="F173" s="13"/>
      <c r="G173" s="13"/>
      <c r="H173" s="13"/>
      <c r="I173" s="13"/>
      <c r="J173" s="13"/>
    </row>
  </sheetData>
  <mergeCells count="44">
    <mergeCell ref="B171:J171"/>
    <mergeCell ref="B172:J172"/>
    <mergeCell ref="B152:J152"/>
    <mergeCell ref="A23:J24"/>
    <mergeCell ref="A26:J27"/>
    <mergeCell ref="A29:J29"/>
    <mergeCell ref="A25:J25"/>
    <mergeCell ref="A28:J28"/>
    <mergeCell ref="B84:J84"/>
    <mergeCell ref="B85:J85"/>
    <mergeCell ref="B86:J86"/>
    <mergeCell ref="B87:J87"/>
    <mergeCell ref="B75:J75"/>
    <mergeCell ref="B167:J167"/>
    <mergeCell ref="B168:J168"/>
    <mergeCell ref="B165:J165"/>
    <mergeCell ref="A19:J19"/>
    <mergeCell ref="A16:J16"/>
    <mergeCell ref="B154:J154"/>
    <mergeCell ref="B155:J155"/>
    <mergeCell ref="B166:J166"/>
    <mergeCell ref="A20:J20"/>
    <mergeCell ref="B88:J88"/>
    <mergeCell ref="A34:J34"/>
    <mergeCell ref="A103:J103"/>
    <mergeCell ref="A21:J21"/>
    <mergeCell ref="B82:J82"/>
    <mergeCell ref="B83:J83"/>
    <mergeCell ref="B76:J76"/>
    <mergeCell ref="B77:J77"/>
    <mergeCell ref="B78:J78"/>
    <mergeCell ref="B80:J80"/>
    <mergeCell ref="A8:J8"/>
    <mergeCell ref="A12:J12"/>
    <mergeCell ref="A18:J18"/>
    <mergeCell ref="A10:J10"/>
    <mergeCell ref="A14:J14"/>
    <mergeCell ref="A17:J17"/>
    <mergeCell ref="B153:J153"/>
    <mergeCell ref="B156:J156"/>
    <mergeCell ref="B74:J74"/>
    <mergeCell ref="B73:J73"/>
    <mergeCell ref="B81:J81"/>
    <mergeCell ref="B79:J79"/>
  </mergeCells>
  <printOptions horizontalCentered="1"/>
  <pageMargins left="0.98425196850393704" right="0.98425196850393704" top="0.39370078740157483" bottom="0.98425196850393704" header="0.51181102362204722" footer="0.51181102362204722"/>
  <pageSetup paperSize="9" fitToWidth="0" orientation="landscape" horizontalDpi="0" verticalDpi="0" r:id="rId1"/>
  <headerFooter scaleWithDoc="0">
    <oddFooter>&amp;L&amp;K004165Page &amp;P&amp;C&amp;K004165Sheryl Ryan
D72 Finance Manager&amp;R&amp;K004165Email: finance.d72@toastmasters.org.nz</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Stevo &amp; Shez</dc:creator>
  <cp:lastModifiedBy>Steve Kiernander</cp:lastModifiedBy>
  <cp:lastPrinted>2024-02-10T01:44:20Z</cp:lastPrinted>
  <dcterms:created xsi:type="dcterms:W3CDTF">2023-04-21T02:48:25Z</dcterms:created>
  <dcterms:modified xsi:type="dcterms:W3CDTF">2024-04-03T03:27:03Z</dcterms:modified>
</cp:coreProperties>
</file>